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endimi" sheetId="12" r:id="rId1"/>
    <sheet name="Tab. e buxhetit" sheetId="5" r:id="rId2"/>
    <sheet name="Mallrat" sheetId="7" r:id="rId3"/>
    <sheet name="Kapitalet" sheetId="3" r:id="rId4"/>
    <sheet name="Subvencionet dhe pagat" sheetId="4" r:id="rId5"/>
    <sheet name="10100" sheetId="9" r:id="rId6"/>
    <sheet name="10200" sheetId="10" r:id="rId7"/>
    <sheet name="15800" sheetId="11" r:id="rId8"/>
  </sheets>
  <definedNames>
    <definedName name="_xlnm.Print_Area" localSheetId="2">Mallrat!$A$1:$L$108</definedName>
  </definedNames>
  <calcPr calcId="152511"/>
</workbook>
</file>

<file path=xl/calcChain.xml><?xml version="1.0" encoding="utf-8"?>
<calcChain xmlns="http://schemas.openxmlformats.org/spreadsheetml/2006/main">
  <c r="F72" i="11" l="1"/>
  <c r="F149" i="9"/>
  <c r="F143" i="9"/>
  <c r="F19" i="5"/>
  <c r="F7" i="7"/>
  <c r="N105" i="7"/>
  <c r="F104" i="7"/>
  <c r="G101" i="7"/>
  <c r="H101" i="7" s="1"/>
  <c r="D101" i="7"/>
  <c r="D100" i="7" s="1"/>
  <c r="F100" i="7"/>
  <c r="C100" i="7"/>
  <c r="H97" i="7"/>
  <c r="E97" i="7"/>
  <c r="H95" i="7"/>
  <c r="E95" i="7"/>
  <c r="G94" i="7"/>
  <c r="H94" i="7" s="1"/>
  <c r="F94" i="7"/>
  <c r="D94" i="7"/>
  <c r="C94" i="7"/>
  <c r="F91" i="7"/>
  <c r="C91" i="7"/>
  <c r="H89" i="7"/>
  <c r="E89" i="7"/>
  <c r="H88" i="7"/>
  <c r="E88" i="7"/>
  <c r="H87" i="7"/>
  <c r="E87" i="7"/>
  <c r="H86" i="7"/>
  <c r="E86" i="7"/>
  <c r="G85" i="7"/>
  <c r="F85" i="7"/>
  <c r="D85" i="7"/>
  <c r="C85" i="7"/>
  <c r="G80" i="7"/>
  <c r="H80" i="7" s="1"/>
  <c r="F80" i="7"/>
  <c r="E80" i="7"/>
  <c r="G79" i="7"/>
  <c r="H79" i="7" s="1"/>
  <c r="F79" i="7"/>
  <c r="D79" i="7"/>
  <c r="E79" i="7" s="1"/>
  <c r="C79" i="7"/>
  <c r="G71" i="7"/>
  <c r="D71" i="7"/>
  <c r="H68" i="7"/>
  <c r="E68" i="7"/>
  <c r="H67" i="7"/>
  <c r="D62" i="7"/>
  <c r="G60" i="7"/>
  <c r="F60" i="7"/>
  <c r="H60" i="7" s="1"/>
  <c r="C60" i="7"/>
  <c r="E60" i="7" s="1"/>
  <c r="H52" i="7"/>
  <c r="E52" i="7"/>
  <c r="G51" i="7"/>
  <c r="H51" i="7" s="1"/>
  <c r="F51" i="7"/>
  <c r="E51" i="7"/>
  <c r="D51" i="7"/>
  <c r="C51" i="7"/>
  <c r="H48" i="7"/>
  <c r="H42" i="7"/>
  <c r="H40" i="7"/>
  <c r="F39" i="7"/>
  <c r="H39" i="7" s="1"/>
  <c r="D39" i="7"/>
  <c r="C39" i="7"/>
  <c r="H35" i="7"/>
  <c r="E35" i="7"/>
  <c r="H34" i="7"/>
  <c r="G34" i="7"/>
  <c r="D34" i="7"/>
  <c r="E34" i="7" s="1"/>
  <c r="H33" i="7"/>
  <c r="E33" i="7"/>
  <c r="G32" i="7"/>
  <c r="G28" i="7" s="1"/>
  <c r="H28" i="7" s="1"/>
  <c r="E32" i="7"/>
  <c r="H29" i="7"/>
  <c r="G29" i="7"/>
  <c r="E29" i="7"/>
  <c r="F28" i="7"/>
  <c r="D28" i="7"/>
  <c r="C28" i="7"/>
  <c r="E24" i="7"/>
  <c r="G23" i="7"/>
  <c r="G21" i="7" s="1"/>
  <c r="E23" i="7"/>
  <c r="D23" i="7"/>
  <c r="D21" i="7" s="1"/>
  <c r="E21" i="7" s="1"/>
  <c r="H22" i="7"/>
  <c r="E22" i="7"/>
  <c r="F21" i="7"/>
  <c r="C21" i="7"/>
  <c r="H18" i="7"/>
  <c r="E18" i="7"/>
  <c r="H17" i="7"/>
  <c r="E17" i="7"/>
  <c r="H16" i="7"/>
  <c r="E16" i="7"/>
  <c r="H15" i="7"/>
  <c r="E15" i="7"/>
  <c r="H14" i="7"/>
  <c r="E14" i="7"/>
  <c r="G13" i="7"/>
  <c r="F13" i="7"/>
  <c r="H13" i="7" s="1"/>
  <c r="E13" i="7"/>
  <c r="D13" i="7"/>
  <c r="C13" i="7"/>
  <c r="G10" i="7"/>
  <c r="H10" i="7" s="1"/>
  <c r="D10" i="7"/>
  <c r="C10" i="7"/>
  <c r="E10" i="7" s="1"/>
  <c r="G9" i="7"/>
  <c r="H9" i="7" s="1"/>
  <c r="D9" i="7"/>
  <c r="C9" i="7"/>
  <c r="G8" i="7"/>
  <c r="H8" i="7" s="1"/>
  <c r="D8" i="7"/>
  <c r="E8" i="7" s="1"/>
  <c r="C8" i="7"/>
  <c r="G7" i="7"/>
  <c r="G5" i="7" s="1"/>
  <c r="D7" i="7"/>
  <c r="E7" i="7" s="1"/>
  <c r="C7" i="7"/>
  <c r="H6" i="7"/>
  <c r="G6" i="7"/>
  <c r="D6" i="7"/>
  <c r="D5" i="7" s="1"/>
  <c r="D108" i="7" s="1"/>
  <c r="F5" i="7"/>
  <c r="F108" i="7" s="1"/>
  <c r="G108" i="7" l="1"/>
  <c r="H108" i="7" s="1"/>
  <c r="H23" i="7"/>
  <c r="H32" i="7"/>
  <c r="G100" i="7"/>
  <c r="H100" i="7" s="1"/>
  <c r="E100" i="7"/>
  <c r="H21" i="7"/>
  <c r="E28" i="7"/>
  <c r="H85" i="7"/>
  <c r="E94" i="7"/>
  <c r="E6" i="7"/>
  <c r="E9" i="7"/>
  <c r="E85" i="7"/>
  <c r="H5" i="7"/>
  <c r="H7" i="7"/>
  <c r="E101" i="7"/>
  <c r="C5" i="7"/>
  <c r="E5" i="7" s="1"/>
  <c r="C108" i="7" l="1"/>
  <c r="F7" i="3" l="1"/>
  <c r="F9" i="3"/>
  <c r="G17" i="3"/>
  <c r="G15" i="5" l="1"/>
  <c r="G14" i="5"/>
  <c r="E27" i="4" l="1"/>
  <c r="E28" i="4"/>
  <c r="E26" i="4"/>
  <c r="H15" i="5"/>
  <c r="H16" i="5"/>
  <c r="H17" i="5"/>
  <c r="H18" i="5"/>
  <c r="H14" i="5"/>
  <c r="D19" i="5"/>
  <c r="E9" i="3" l="1"/>
  <c r="E7" i="3" s="1"/>
  <c r="G7" i="4" l="1"/>
  <c r="G5" i="4" s="1"/>
  <c r="G19" i="5"/>
  <c r="E15" i="5"/>
  <c r="E16" i="5"/>
  <c r="E17" i="5"/>
  <c r="E18" i="5"/>
  <c r="E14" i="5"/>
  <c r="H9" i="3"/>
  <c r="H7" i="3" s="1"/>
  <c r="C19" i="5"/>
  <c r="E19" i="5" l="1"/>
  <c r="F7" i="4" l="1"/>
  <c r="F5" i="4" s="1"/>
  <c r="E8" i="4"/>
  <c r="D7" i="4"/>
  <c r="C7" i="4"/>
  <c r="D5" i="4"/>
  <c r="C5" i="4"/>
  <c r="G7" i="3"/>
  <c r="H19" i="5"/>
  <c r="E5" i="4" l="1"/>
  <c r="E7" i="4"/>
  <c r="D29" i="4" l="1"/>
  <c r="E29" i="4" s="1"/>
  <c r="F26" i="4" l="1"/>
  <c r="F27" i="4" l="1"/>
  <c r="F28" i="4"/>
  <c r="B29" i="4"/>
  <c r="C29" i="4"/>
  <c r="F29" i="4" l="1"/>
</calcChain>
</file>

<file path=xl/sharedStrings.xml><?xml version="1.0" encoding="utf-8"?>
<sst xmlns="http://schemas.openxmlformats.org/spreadsheetml/2006/main" count="2240" uniqueCount="599">
  <si>
    <t>4) Tabelat:</t>
  </si>
  <si>
    <t>a) Të hyrat:</t>
  </si>
  <si>
    <t>Ju lutem plotësoni tabelën me informatat e nevojshme.</t>
  </si>
  <si>
    <t>Kodi Ekonomik</t>
  </si>
  <si>
    <t>Kategoria Ekonomike</t>
  </si>
  <si>
    <t>Të hyrat e Planifikuara/Parashikuara për këtë periudhë</t>
  </si>
  <si>
    <t>Të hyrat vetanake të bartura nga viti paraprak</t>
  </si>
  <si>
    <t>Kuvendi i Republikës së Kosovës, nuk realizon të hyra</t>
  </si>
  <si>
    <t>b) Shpenzimet:</t>
  </si>
  <si>
    <t>Ju lutem plotësoni tabelën me të dhënat e nevojshme.</t>
  </si>
  <si>
    <t>% e shpenzimit</t>
  </si>
  <si>
    <t>Paga dhe Mëditje</t>
  </si>
  <si>
    <t>Mallra dhe shërbime</t>
  </si>
  <si>
    <t>Shërbimet komunale</t>
  </si>
  <si>
    <t>Subvencionet dhe Transferet</t>
  </si>
  <si>
    <t>Investimet Kapitale</t>
  </si>
  <si>
    <t>Gjithsej</t>
  </si>
  <si>
    <t xml:space="preserve">                           -   </t>
  </si>
  <si>
    <t xml:space="preserve">                         -   </t>
  </si>
  <si>
    <t xml:space="preserve">                  -   </t>
  </si>
  <si>
    <t>4.d )</t>
  </si>
  <si>
    <t>INVESTIMET KAPITALE</t>
  </si>
  <si>
    <t>Emri i kategorisë ekonomike</t>
  </si>
  <si>
    <t xml:space="preserve">Planifikimi </t>
  </si>
  <si>
    <t xml:space="preserve">% e  shpenzimit  </t>
  </si>
  <si>
    <t xml:space="preserve">% e  shpenzimit </t>
  </si>
  <si>
    <t>Gjithsej Investimet Kapitale</t>
  </si>
  <si>
    <t>4.e)</t>
  </si>
  <si>
    <t>SUBVENCIONET DHE TRANSFERET: DETAJET E SHPENZIMEVE SIPAS KODEVE EKONOMIKE</t>
  </si>
  <si>
    <t>Subvencione dhe Transfere</t>
  </si>
  <si>
    <t xml:space="preserve">Gjithsej subvensione dhe transfere </t>
  </si>
  <si>
    <t>SUBVENCIONET</t>
  </si>
  <si>
    <t>Subvencionet per Etnitete Publike</t>
  </si>
  <si>
    <t xml:space="preserve">Subvencionet per Etnitete Publike </t>
  </si>
  <si>
    <t>Subvencionet per Etnitete Jopublike</t>
  </si>
  <si>
    <t>TRANSFERET</t>
  </si>
  <si>
    <t>4.f)     Personeli dhe struktura e pagave</t>
  </si>
  <si>
    <t>Niveli</t>
  </si>
  <si>
    <t>Pozitat e aprovuara me Ligjin për Buxhet</t>
  </si>
  <si>
    <t>Pozitat e plotësuara</t>
  </si>
  <si>
    <t>Buxheti i shpenzuar për paga për periudhën raportuese</t>
  </si>
  <si>
    <t>Shpenzimet kapitale</t>
  </si>
  <si>
    <t>Administrata e Kuvendit</t>
  </si>
  <si>
    <t>Stafi Mbështetës Politik</t>
  </si>
  <si>
    <t>% e realizimit</t>
  </si>
  <si>
    <t>INVESTIMET KAPITALE: DETAJET E SHPENZIMEVE SIPAS PROJEKTEVE</t>
  </si>
  <si>
    <t>Villa Gërmia</t>
  </si>
  <si>
    <t>Shkallet kunder zjarrit</t>
  </si>
  <si>
    <t>Rifreskimi dhe pavarësimi i sistemit të TIK-ut</t>
  </si>
  <si>
    <t>Modernizimi dhe pajisja me teknologji digjitale te sallave konferenciale dhe salles plenare</t>
  </si>
  <si>
    <t>Kodi I projektit</t>
  </si>
  <si>
    <t>Buxheti i shpenzuar në % vjetor</t>
  </si>
  <si>
    <t>Pajisje tjera</t>
  </si>
  <si>
    <t>Renovimi i nderteses dhe instalimeve ekzistuese</t>
  </si>
  <si>
    <t>Buxheti 2017</t>
  </si>
  <si>
    <t xml:space="preserve"> Buxheti 2017</t>
  </si>
  <si>
    <t>Sistemi i menaxhimit te objektit</t>
  </si>
  <si>
    <t>Digjitalizimi i arkives</t>
  </si>
  <si>
    <t xml:space="preserve">Krijimi i qendres se te dhenave ne KK </t>
  </si>
  <si>
    <t xml:space="preserve">Buxheti i shpenzuar në % </t>
  </si>
  <si>
    <t xml:space="preserve"> shpenzimet</t>
  </si>
  <si>
    <t>Buxheti 2018</t>
  </si>
  <si>
    <t xml:space="preserve">Shpenzimet </t>
  </si>
  <si>
    <t xml:space="preserve"> Buxheti 2018</t>
  </si>
  <si>
    <t>Krijimi i sistemit te integruar wi-fi ne ndertesen e Kuvendit</t>
  </si>
  <si>
    <t>Buxheti dhe Shpenzimet  2017</t>
  </si>
  <si>
    <t>Në programin Anëtarët e Kuvendit, 35 deputet të Legjislaturës së pestë, janë duke realizuar pagën kalimtare.</t>
  </si>
  <si>
    <t>Anëtarët e Kuvendit</t>
  </si>
  <si>
    <t>4. c) DETAJET E SHPENZIMEVE SIPAS KODEVE EKONOMIKE</t>
  </si>
  <si>
    <t>MALLRA DHE SHËRBIME Emri i kategorisë ekonomike</t>
  </si>
  <si>
    <t>Planifikuar 2017</t>
  </si>
  <si>
    <t>Shpenzimet e udhëtimit</t>
  </si>
  <si>
    <t>Shpenzime te udhetimit brenda vendit</t>
  </si>
  <si>
    <t>Shpenzime te udhetimit jashte vendit</t>
  </si>
  <si>
    <t>Meditja e udhimit zyrtar jasht vendit</t>
  </si>
  <si>
    <t>Akomodimi gjate udhetimit zyrtar jasht vendit</t>
  </si>
  <si>
    <t>Shpenzimet tjera te udhitimit zyrtar jasht vendit</t>
  </si>
  <si>
    <t>SHPENZIME KOMUNALE</t>
  </si>
  <si>
    <t>Ryma</t>
  </si>
  <si>
    <t>Uji</t>
  </si>
  <si>
    <t>Mbeturinat</t>
  </si>
  <si>
    <t>Ngrohja qëndrore</t>
  </si>
  <si>
    <t>Shpenzimet telefonike</t>
  </si>
  <si>
    <t>SHËRBIMET E TELEKOMUNIKIMIT</t>
  </si>
  <si>
    <t>Shpenzimet për internet</t>
  </si>
  <si>
    <t>Shpenzimet e telefonisë mobile</t>
  </si>
  <si>
    <t>Shpenzimet postare</t>
  </si>
  <si>
    <t>Shpenzimet e përdorimit të kabllit optik</t>
  </si>
  <si>
    <t>SHPENZIMET PËR SHËRBIME</t>
  </si>
  <si>
    <t>Shërbimet e arsimimit dhe trajnimit</t>
  </si>
  <si>
    <t>Shërbimet e përfaqësimit dhe avokaturës</t>
  </si>
  <si>
    <t>Shërbimet e ndryshme shëndetësore</t>
  </si>
  <si>
    <t>Shërbime të ndryshme intelektuale dhe këshillëdhënëse</t>
  </si>
  <si>
    <t>Shërbime shtypje jo marketing</t>
  </si>
  <si>
    <t>Shërbime kontraktuese tjera</t>
  </si>
  <si>
    <t>Shërbime teknike</t>
  </si>
  <si>
    <t>Shpenzimet për anëtarësim</t>
  </si>
  <si>
    <t>BLERJE E MOBILJEVE DHE PAISJEVE (ME PAK SE 1000 EURO) (NENTOTALI)</t>
  </si>
  <si>
    <t>Mobilje (me pak se 1000 euro)</t>
  </si>
  <si>
    <t>Telefona (me pak se 1000 euro)</t>
  </si>
  <si>
    <t>Kompjuterë (me pak se 1000 euro)</t>
  </si>
  <si>
    <t>Harduer për teknologji informative (me pak se 1000 euro)</t>
  </si>
  <si>
    <t>Makina fotokopjuese (me pak se 1000 euro)</t>
  </si>
  <si>
    <t>Pajisje speciale mjeksore (me pak se 1000 euro)</t>
  </si>
  <si>
    <t>Pajisje te shërbimit policor (me pak se 1000 euro)</t>
  </si>
  <si>
    <t>Pajisje trafiku (me pak se 1000 euro)</t>
  </si>
  <si>
    <t>Pajisje tjera (me pak se 1000 euro)</t>
  </si>
  <si>
    <t>BLERJE TJERA - MALLRA DHE SHERBIME (NENTOTALI)</t>
  </si>
  <si>
    <t>Furnizime për zyrë</t>
  </si>
  <si>
    <t>Furnizim me veshmbathje</t>
  </si>
  <si>
    <t>Akomodimi</t>
  </si>
  <si>
    <t>Municion dhe armë zjarri</t>
  </si>
  <si>
    <t>Tiketat siguruese(banderollat)</t>
  </si>
  <si>
    <t>DERIVATET DHE LËNDËT DJEGËSE (NENTOTALI)</t>
  </si>
  <si>
    <t>Vaj</t>
  </si>
  <si>
    <t>Nafte per ngrohje qendrore</t>
  </si>
  <si>
    <t>Vaj per ngrohje</t>
  </si>
  <si>
    <t>Mazut</t>
  </si>
  <si>
    <t>Qymyr</t>
  </si>
  <si>
    <t>Dru</t>
  </si>
  <si>
    <t>Derivate per gjenerator</t>
  </si>
  <si>
    <t>Karburant per vetura</t>
  </si>
  <si>
    <t>LLOGARITE E AVANSIT (NENTOTALI)</t>
  </si>
  <si>
    <t>Avas per para te imeta (p.cash)</t>
  </si>
  <si>
    <t>Avans per udhetime zyrtare</t>
  </si>
  <si>
    <t>Avanc</t>
  </si>
  <si>
    <t>Avans per mallra dhe sherbime</t>
  </si>
  <si>
    <t>Avanc - per ambasadat</t>
  </si>
  <si>
    <t>SHERBIMET E REGJISTRIMIT DHE SIGURIMEVE (NENTOTALI)</t>
  </si>
  <si>
    <t>Regjistrimi dhe Sigurimi i automjeteve</t>
  </si>
  <si>
    <t>Taksa komunale</t>
  </si>
  <si>
    <t>Sigurimi i ndertesave dhe tjera</t>
  </si>
  <si>
    <t>Provizion për Tarifa të Ndryshme</t>
  </si>
  <si>
    <t>MIRËMBAJTJA (NENTOTALI)</t>
  </si>
  <si>
    <t>Mirembajtja dhe riparimi i automjeteve</t>
  </si>
  <si>
    <t>Mirembajtja e ndertesave</t>
  </si>
  <si>
    <t>Mirëmbajtja e Teknologjisë Informative</t>
  </si>
  <si>
    <t>Mirembajtja e mobileve dhe paisjeve</t>
  </si>
  <si>
    <t>Qiraja</t>
  </si>
  <si>
    <t>Qirajqa per ndertesa</t>
  </si>
  <si>
    <t>Qiraja makineria</t>
  </si>
  <si>
    <t>SHPENZIMET E MARKETINGUT (NENTOTALI)</t>
  </si>
  <si>
    <t>Reklamat dhe konkurset</t>
  </si>
  <si>
    <t>Botimet e publikimeve</t>
  </si>
  <si>
    <t>Shpenzimet per informim publik</t>
  </si>
  <si>
    <t>SHPENZIMET E PËRFAQËSIMIT (NENTOTALI)</t>
  </si>
  <si>
    <t>Drekat zyrtare</t>
  </si>
  <si>
    <t>Pagesa e tatimit ne qira</t>
  </si>
  <si>
    <t>Buxheti tremujor per paga</t>
  </si>
  <si>
    <t>Shpenzimet tremujor</t>
  </si>
  <si>
    <t>Shpenzimet tre mujore 2017</t>
  </si>
  <si>
    <t>Shpenzimet tre mujore 2018</t>
  </si>
  <si>
    <t>Shpenzime- neni 39.2</t>
  </si>
  <si>
    <t>Planifikuar  2018</t>
  </si>
  <si>
    <t>Buxheti dhe Shpenzimet  2018</t>
  </si>
  <si>
    <t>Prej datës: 01.01.2018</t>
  </si>
  <si>
    <t>Deri më datën: 31/03/2018</t>
  </si>
  <si>
    <t>Programi: Anëtaret e Kuvendit</t>
  </si>
  <si>
    <r>
      <t xml:space="preserve">                    </t>
    </r>
    <r>
      <rPr>
        <b/>
        <sz val="10"/>
        <color indexed="8"/>
        <rFont val="Arial"/>
        <charset val="1"/>
      </rPr>
      <t>Pagat dhe Meditjet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11000</t>
    </r>
  </si>
  <si>
    <t>Nr</t>
  </si>
  <si>
    <t xml:space="preserve">Pershkrimi
</t>
  </si>
  <si>
    <t>Shuma e  paguar</t>
  </si>
  <si>
    <t>Data e pagesës</t>
  </si>
  <si>
    <t>Emri</t>
  </si>
  <si>
    <t xml:space="preserve">Pagat e muajit Janar
</t>
  </si>
  <si>
    <t>02/02/2018</t>
  </si>
  <si>
    <t>Anëtaret e Kuvendit</t>
  </si>
  <si>
    <t>Pagat e muajit Shkurt</t>
  </si>
  <si>
    <t>28/02/2018</t>
  </si>
  <si>
    <t>Pagat e muajit Mars</t>
  </si>
  <si>
    <t>30/03/2018</t>
  </si>
  <si>
    <r>
      <t xml:space="preserve">                    </t>
    </r>
    <r>
      <rPr>
        <b/>
        <sz val="10"/>
        <color indexed="8"/>
        <rFont val="Arial"/>
        <charset val="1"/>
      </rPr>
      <t>Akomodimi gjate udhëtimit zyrtar brenda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13132</t>
    </r>
  </si>
  <si>
    <t>Akomodim brenda vendit</t>
  </si>
  <si>
    <t>02/03/2018</t>
  </si>
  <si>
    <t>KUK KOMERCE NT</t>
  </si>
  <si>
    <r>
      <t xml:space="preserve">                    </t>
    </r>
    <r>
      <rPr>
        <b/>
        <sz val="10"/>
        <color indexed="8"/>
        <rFont val="Arial"/>
        <charset val="1"/>
      </rPr>
      <t>Shpenzime tjera te udhëtimit zyrtar brenda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13133</t>
    </r>
  </si>
  <si>
    <t>Shp.tjera brenda vendit</t>
  </si>
  <si>
    <r>
      <t xml:space="preserve">                    </t>
    </r>
    <r>
      <rPr>
        <b/>
        <sz val="10"/>
        <color indexed="8"/>
        <rFont val="Arial"/>
        <charset val="1"/>
      </rPr>
      <t>Shpenzimet 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13140</t>
    </r>
  </si>
  <si>
    <t>Shpenzime te udhetimit - Bileta</t>
  </si>
  <si>
    <t>22/02/2018</t>
  </si>
  <si>
    <t>AS TRAVEL CLUB SHPK</t>
  </si>
  <si>
    <t>21/03/2018</t>
  </si>
  <si>
    <t>23/03/2018</t>
  </si>
  <si>
    <t>26/03/2018</t>
  </si>
  <si>
    <t>27/03/2018</t>
  </si>
  <si>
    <r>
      <t xml:space="preserve">                    </t>
    </r>
    <r>
      <rPr>
        <b/>
        <sz val="10"/>
        <color indexed="8"/>
        <rFont val="Arial"/>
        <charset val="1"/>
      </rPr>
      <t>Mëditja 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13141</t>
    </r>
  </si>
  <si>
    <t xml:space="preserve">Meditje uz Francë </t>
  </si>
  <si>
    <t>11/01/2018</t>
  </si>
  <si>
    <t>Aida Derguti</t>
  </si>
  <si>
    <t>Meditje uz.Francë</t>
  </si>
  <si>
    <t>Xhavit Haliti</t>
  </si>
  <si>
    <t>Meditje uz.Bruksel</t>
  </si>
  <si>
    <t>07/02/2018</t>
  </si>
  <si>
    <t>Islam Pacolli</t>
  </si>
  <si>
    <t>Meditje uz.Zvicer</t>
  </si>
  <si>
    <t>26/01/2018</t>
  </si>
  <si>
    <t>Veton Berisha</t>
  </si>
  <si>
    <t xml:space="preserve">Meditje uz.Shqiperi </t>
  </si>
  <si>
    <t>22/01/2018</t>
  </si>
  <si>
    <t>Teuta Haxhiu</t>
  </si>
  <si>
    <t>Meditje uz. Shqiperi</t>
  </si>
  <si>
    <t>Driton Selmanaj</t>
  </si>
  <si>
    <t>Meditje uz Shqiperi</t>
  </si>
  <si>
    <t>25/01/2018</t>
  </si>
  <si>
    <t>Sala Berisha Shala</t>
  </si>
  <si>
    <t>Meditje uz.Shqiperi</t>
  </si>
  <si>
    <t>Ganimete Musliu</t>
  </si>
  <si>
    <t>29/01/2018</t>
  </si>
  <si>
    <t>Haxhi Shala</t>
  </si>
  <si>
    <t>Meditje uz.Bullgari</t>
  </si>
  <si>
    <t>05/02/2018</t>
  </si>
  <si>
    <t>Blerta Deliu Kodra</t>
  </si>
  <si>
    <t>Meditje uz. Bruksel</t>
  </si>
  <si>
    <t>08/02/2018</t>
  </si>
  <si>
    <t>Danush Ademi</t>
  </si>
  <si>
    <t>Armend Zemaj</t>
  </si>
  <si>
    <t>Saranda Bogujevci</t>
  </si>
  <si>
    <t>Shkumbin Demaliaj</t>
  </si>
  <si>
    <t>Ismet Beqiri</t>
  </si>
  <si>
    <t>Meditje uz. Francë</t>
  </si>
  <si>
    <t>09/02/2018</t>
  </si>
  <si>
    <t>Mufera Sinik Srbica</t>
  </si>
  <si>
    <t>16/02/2018</t>
  </si>
  <si>
    <t>Time Kadrijaj</t>
  </si>
  <si>
    <t>Slobodan Petrovic</t>
  </si>
  <si>
    <t>Fikrim Damka</t>
  </si>
  <si>
    <t>Valentina Bunjaku Rexhepi</t>
  </si>
  <si>
    <t>Bahrim Shabani</t>
  </si>
  <si>
    <t>Andin Hoti</t>
  </si>
  <si>
    <t>Meditje uz.Burksel</t>
  </si>
  <si>
    <t>Albulena Balaj Halimaj</t>
  </si>
  <si>
    <t>20/02/2018</t>
  </si>
  <si>
    <t>Albulena Haxhiu</t>
  </si>
  <si>
    <t>Arben Gashi</t>
  </si>
  <si>
    <t>Bilall Sherif</t>
  </si>
  <si>
    <t>Adem Hodza</t>
  </si>
  <si>
    <t>Memli Krasniqi</t>
  </si>
  <si>
    <t>Elmi Reçica</t>
  </si>
  <si>
    <t>Visar Ymeri</t>
  </si>
  <si>
    <t>Meditje uz.Kroaci</t>
  </si>
  <si>
    <t>Kadri Veseli</t>
  </si>
  <si>
    <t>06/03/2018</t>
  </si>
  <si>
    <t>Doruntinë Maloku Kastrati</t>
  </si>
  <si>
    <t>Zoran Mojsilovic</t>
  </si>
  <si>
    <t>05/03/2018</t>
  </si>
  <si>
    <t>Donika Kadaj Bujupi</t>
  </si>
  <si>
    <t>Meditje uz. Turqi</t>
  </si>
  <si>
    <t>07/03/2018</t>
  </si>
  <si>
    <t>Meditje uz. Maqedoni</t>
  </si>
  <si>
    <t>Meditje uz.SHBA</t>
  </si>
  <si>
    <t>14/03/2018</t>
  </si>
  <si>
    <t>Vjosa Osmani Sadriu</t>
  </si>
  <si>
    <t>Meditje uz.Maqedoni</t>
  </si>
  <si>
    <t>Meditje uz.Gjermani</t>
  </si>
  <si>
    <t>16/03/2018</t>
  </si>
  <si>
    <t>Meditje uz.Turqi</t>
  </si>
  <si>
    <t>20/03/2018</t>
  </si>
  <si>
    <t>Hykmete Bajrami</t>
  </si>
  <si>
    <t>Meditje uz.Mali i Zi</t>
  </si>
  <si>
    <t>Ismajl Kurteshi</t>
  </si>
  <si>
    <t>Safete Hadergjonaj</t>
  </si>
  <si>
    <t>Dardan Molliqaj</t>
  </si>
  <si>
    <t>22/03/2018</t>
  </si>
  <si>
    <t>Fisnik Ismajli</t>
  </si>
  <si>
    <t>Milaim Zeka</t>
  </si>
  <si>
    <t>Meditje uz.Slloveni</t>
  </si>
  <si>
    <t>Zenun Pajaziti</t>
  </si>
  <si>
    <t>Arban Abrashi</t>
  </si>
  <si>
    <t>Nait Hasani</t>
  </si>
  <si>
    <t>Imet Rrahmani</t>
  </si>
  <si>
    <t>Valon Ramadani</t>
  </si>
  <si>
    <t>Albert Kinolli</t>
  </si>
  <si>
    <t>Rasim Selmanaj</t>
  </si>
  <si>
    <t>Meditje uz. Bosnje</t>
  </si>
  <si>
    <t>Meditje uz. Londer</t>
  </si>
  <si>
    <t>29/03/2018</t>
  </si>
  <si>
    <t>Mimoza Kusari Lila</t>
  </si>
  <si>
    <t>Bilall Sherifi</t>
  </si>
  <si>
    <t>Korab Sejdiu</t>
  </si>
  <si>
    <r>
      <t xml:space="preserve">                    </t>
    </r>
    <r>
      <rPr>
        <b/>
        <sz val="10"/>
        <color indexed="8"/>
        <rFont val="Arial"/>
        <charset val="1"/>
      </rPr>
      <t>Akomodim gjate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13142</t>
    </r>
  </si>
  <si>
    <t>Akomod.uz.Francë</t>
  </si>
  <si>
    <t>Akmod.uz.Shqiperi</t>
  </si>
  <si>
    <t>Akomod.uz.Shqiperi</t>
  </si>
  <si>
    <t>Akomod.uz.Bullgari</t>
  </si>
  <si>
    <t>Mufera Srbica Sinik</t>
  </si>
  <si>
    <t>Akomod.uz.Bruksel</t>
  </si>
  <si>
    <t>Akomod uz.Francë</t>
  </si>
  <si>
    <t>Akomod.uz. Kroaci</t>
  </si>
  <si>
    <t>Akomod.uz. SHBA</t>
  </si>
  <si>
    <t>Akomod.uz.SHBA</t>
  </si>
  <si>
    <t>Akomod.uz.Maqedoni</t>
  </si>
  <si>
    <t>Akomod.uz.Gjermani</t>
  </si>
  <si>
    <t>Akomod.uz.Mali i Zi</t>
  </si>
  <si>
    <t>Akomod uz.Mali i Zi</t>
  </si>
  <si>
    <t>Akomod.uz.Kroaci</t>
  </si>
  <si>
    <r>
      <t xml:space="preserve">                    </t>
    </r>
    <r>
      <rPr>
        <b/>
        <sz val="10"/>
        <color indexed="8"/>
        <rFont val="Arial"/>
        <charset val="1"/>
      </rPr>
      <t>Shpenzime tjera te udhëtimit zyrtar jashte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13143</t>
    </r>
  </si>
  <si>
    <t>Shpenz.tjera uz.Francë</t>
  </si>
  <si>
    <t>Shpenz.tjera uz.SHBA</t>
  </si>
  <si>
    <r>
      <t xml:space="preserve">                    </t>
    </r>
    <r>
      <rPr>
        <b/>
        <sz val="10"/>
        <color indexed="8"/>
        <rFont val="Arial"/>
        <charset val="1"/>
      </rPr>
      <t>Shpenzime tjera telefonike Vala 900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13320</t>
    </r>
  </si>
  <si>
    <t>Shpenzime të telefonisë mobile</t>
  </si>
  <si>
    <t>PTK SHA VALA</t>
  </si>
  <si>
    <t>Mbushje Vala</t>
  </si>
  <si>
    <t>POSTA DHE TELEKO I KOSOVES SHA</t>
  </si>
  <si>
    <r>
      <t xml:space="preserve">                    </t>
    </r>
    <r>
      <rPr>
        <b/>
        <sz val="10"/>
        <color indexed="8"/>
        <rFont val="Arial"/>
        <charset val="1"/>
      </rPr>
      <t>Shërbime të ndryshme intelektuale dhe këshillëdhënëse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13440</t>
    </r>
  </si>
  <si>
    <t>Sherbime keshilldhënëse</t>
  </si>
  <si>
    <t>Merita Zogjani</t>
  </si>
  <si>
    <r>
      <t xml:space="preserve">                    </t>
    </r>
    <r>
      <rPr>
        <b/>
        <sz val="10"/>
        <color indexed="8"/>
        <rFont val="Arial"/>
        <charset val="1"/>
      </rPr>
      <t>Shërbime tjera kontraktuese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13460</t>
    </r>
  </si>
  <si>
    <t>Pasaportë diplomatike per Naser Osmani</t>
  </si>
  <si>
    <t>19/01/2018</t>
  </si>
  <si>
    <t>Naser Osmani</t>
  </si>
  <si>
    <t xml:space="preserve">Pasaportë diplomatike per Muharrem Nitaj </t>
  </si>
  <si>
    <t>MINISTRIA PUNEVE TE BRENDSHME</t>
  </si>
  <si>
    <t>Tatimi</t>
  </si>
  <si>
    <t>ADMINISTRATA TATIMORE E KOSOVES</t>
  </si>
  <si>
    <t>Kontributet</t>
  </si>
  <si>
    <t>TRUSTI PENSIONAL I KURSIMEVE</t>
  </si>
  <si>
    <t>Sherbime tjera - Perkthim</t>
  </si>
  <si>
    <t>GLOBAL CONSULTING DEVELOPMENT</t>
  </si>
  <si>
    <t xml:space="preserve">Pasaportë Diplomatike per Nait Hasani </t>
  </si>
  <si>
    <t>08/03/2018</t>
  </si>
  <si>
    <t xml:space="preserve">Pasaportë diplomatike per Etem Arifi </t>
  </si>
  <si>
    <t xml:space="preserve">                    Akomodimi                                           Kodi buxhetor: 13660</t>
  </si>
  <si>
    <t xml:space="preserve">Akomodim </t>
  </si>
  <si>
    <t>SWISS DIAMOND HOTEL SHPK</t>
  </si>
  <si>
    <r>
      <t xml:space="preserve">                    </t>
    </r>
    <r>
      <rPr>
        <b/>
        <sz val="10"/>
        <color indexed="8"/>
        <rFont val="Arial"/>
        <charset val="1"/>
      </rPr>
      <t>Drekat zyrtare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14310</t>
    </r>
  </si>
  <si>
    <t>Drekë zyrtare</t>
  </si>
  <si>
    <t>NH BASILICO</t>
  </si>
  <si>
    <t>PINOCCHIO NPH</t>
  </si>
  <si>
    <t>DPH VELA FISH RESTORANT</t>
  </si>
  <si>
    <t>A A DPH</t>
  </si>
  <si>
    <t>LE BOUCHON SHPK</t>
  </si>
  <si>
    <t>HIB PETROL SHPK</t>
  </si>
  <si>
    <t>LIBURNIA</t>
  </si>
  <si>
    <t>PRINCE COFFE HOUSE SHPK</t>
  </si>
  <si>
    <t>Sherbime te bufesë</t>
  </si>
  <si>
    <t>SHQIPONJA</t>
  </si>
  <si>
    <t>21/02/2018</t>
  </si>
  <si>
    <t>VILA GERMIA SHPK</t>
  </si>
  <si>
    <t>Dreke zyrtare</t>
  </si>
  <si>
    <t>HAMAM JAZZ NSH</t>
  </si>
  <si>
    <t>METROPOLI SHPK</t>
  </si>
  <si>
    <t>BOULEVARD SHPK</t>
  </si>
  <si>
    <t>THAI RESTAURANT SHPK</t>
  </si>
  <si>
    <t>GIZZI DPH</t>
  </si>
  <si>
    <t>NAPOLI DPH</t>
  </si>
  <si>
    <t>SOMA SHPK</t>
  </si>
  <si>
    <t>N PESHK SHPK</t>
  </si>
  <si>
    <t>GAGI CAFE DPH</t>
  </si>
  <si>
    <t xml:space="preserve">                    Shpenzime sipas nenit 39.2                  Kodi buxhetor: 14410</t>
  </si>
  <si>
    <t>Bileta</t>
  </si>
  <si>
    <r>
      <t xml:space="preserve">                    </t>
    </r>
    <r>
      <rPr>
        <b/>
        <sz val="10"/>
        <color indexed="8"/>
        <rFont val="Arial"/>
        <charset val="1"/>
      </rPr>
      <t>Subvencionet për entitetet publike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21110</t>
    </r>
  </si>
  <si>
    <t>Subvencione</t>
  </si>
  <si>
    <t>KMDLNJ</t>
  </si>
  <si>
    <t>ORG RINORE ETIKA</t>
  </si>
  <si>
    <t>30/01/2018</t>
  </si>
  <si>
    <t>BALKAN SMILE OJQ</t>
  </si>
  <si>
    <t>15/02/2018</t>
  </si>
  <si>
    <t>ORGANIZATA KOSOVARE PER TALENT DHE ARSIM TOKA</t>
  </si>
  <si>
    <r>
      <t xml:space="preserve">                    </t>
    </r>
    <r>
      <rPr>
        <b/>
        <sz val="10"/>
        <color indexed="8"/>
        <rFont val="Arial"/>
        <charset val="1"/>
      </rPr>
      <t>Pagesat për përfituesit individualë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22200</t>
    </r>
  </si>
  <si>
    <t>Valbona Kikaj</t>
  </si>
  <si>
    <t>23/02/2018</t>
  </si>
  <si>
    <t>Asllan Canolli</t>
  </si>
  <si>
    <t>Faton Parduzi</t>
  </si>
  <si>
    <t>Prej datës:01.01.2018</t>
  </si>
  <si>
    <t>Deri më datën: 31.03.2018</t>
  </si>
  <si>
    <t>Programi: Administrata e Kuvendit</t>
  </si>
  <si>
    <t>Pagat e muajit Janar</t>
  </si>
  <si>
    <t>Ismet Krasniqi</t>
  </si>
  <si>
    <t>Istret Azemi</t>
  </si>
  <si>
    <t>Shqipe Krasniqi</t>
  </si>
  <si>
    <t>Fehmi Hyseni</t>
  </si>
  <si>
    <t>Zoja Osmani</t>
  </si>
  <si>
    <t>Sali Rexhepi</t>
  </si>
  <si>
    <t>Adelina Demolli Basha</t>
  </si>
  <si>
    <t>Ergyl Emra</t>
  </si>
  <si>
    <t>Vullnet Kabashi</t>
  </si>
  <si>
    <t>Xheladin Hoxha</t>
  </si>
  <si>
    <t>Arben Loshi</t>
  </si>
  <si>
    <t>Musli Krasniqi</t>
  </si>
  <si>
    <t>Meditje  uz. Maqedoni</t>
  </si>
  <si>
    <t>Fadil Svishta</t>
  </si>
  <si>
    <t>06/02/2018</t>
  </si>
  <si>
    <t>Florent Mehmeti</t>
  </si>
  <si>
    <t>Pashk Quni</t>
  </si>
  <si>
    <t>Miradije Haziraj</t>
  </si>
  <si>
    <t>Meditje uz. Portugali</t>
  </si>
  <si>
    <t>Drita Morina</t>
  </si>
  <si>
    <t>Shaban Selimi</t>
  </si>
  <si>
    <t>Shpresa Haxhijaj</t>
  </si>
  <si>
    <t>Faton Hamiti</t>
  </si>
  <si>
    <t>Burhan Buqinca</t>
  </si>
  <si>
    <t>Nur Çeku</t>
  </si>
  <si>
    <t>Nazmije Dumani Bunjaku</t>
  </si>
  <si>
    <t>Merita Prestreshi</t>
  </si>
  <si>
    <t>Bukurije Rukolli</t>
  </si>
  <si>
    <t>Agron Beqiri</t>
  </si>
  <si>
    <t>Mirjeta Shllaku</t>
  </si>
  <si>
    <t>Ariana Musliu Shoshi</t>
  </si>
  <si>
    <t>Valon Dobruna</t>
  </si>
  <si>
    <t>Armend Ademaj</t>
  </si>
  <si>
    <t>Ejup Deliu</t>
  </si>
  <si>
    <t>Naim Salihu</t>
  </si>
  <si>
    <t>Muhamet Bytyqi</t>
  </si>
  <si>
    <t>Arjeta Statovci Paçarada</t>
  </si>
  <si>
    <t>26/02/2018</t>
  </si>
  <si>
    <t>Merita Drenori</t>
  </si>
  <si>
    <t>Milena Marinkovic</t>
  </si>
  <si>
    <t>Naser Uka</t>
  </si>
  <si>
    <t>Valmire Deliu Buçaj</t>
  </si>
  <si>
    <t>Naim Gjoshi</t>
  </si>
  <si>
    <t>Emine Sefedinin</t>
  </si>
  <si>
    <t>Hashmet  Baxhaku</t>
  </si>
  <si>
    <t>Ismet Mahmuti</t>
  </si>
  <si>
    <t>Vahide Grajçevci</t>
  </si>
  <si>
    <t>Adnan Boshnjaku</t>
  </si>
  <si>
    <t>Behxhet Muçolli</t>
  </si>
  <si>
    <t>Xhemail Halili</t>
  </si>
  <si>
    <t>Kushtrim Myftari</t>
  </si>
  <si>
    <t>Meditje UZ Maqedoni</t>
  </si>
  <si>
    <t>12/03/2018</t>
  </si>
  <si>
    <t>Meditje uz.Hungari</t>
  </si>
  <si>
    <t>Genc Blakqori</t>
  </si>
  <si>
    <t>Xhemajl Halili</t>
  </si>
  <si>
    <t>Safet Beqiri</t>
  </si>
  <si>
    <t>Vilson Ukaj</t>
  </si>
  <si>
    <t>Meditje uz.Austri</t>
  </si>
  <si>
    <t>19/03/2018</t>
  </si>
  <si>
    <t>Meditje uz.Asutri</t>
  </si>
  <si>
    <t>Arsim Shala</t>
  </si>
  <si>
    <t>Bashkim Latifi</t>
  </si>
  <si>
    <t>Agim Ajeti</t>
  </si>
  <si>
    <t>Bukurije  Rukolli</t>
  </si>
  <si>
    <t>Kimete Cilimi</t>
  </si>
  <si>
    <t>Mirjeta Heta</t>
  </si>
  <si>
    <t>28/03/2018</t>
  </si>
  <si>
    <t>Agron Istogu</t>
  </si>
  <si>
    <t>Mustafë Reçica</t>
  </si>
  <si>
    <t>Mirlinda Kolgeci</t>
  </si>
  <si>
    <t>Visar Krasniqi</t>
  </si>
  <si>
    <t>Akomodim uz. Shqiperi</t>
  </si>
  <si>
    <t xml:space="preserve">Akomodim uz.Shqiperi </t>
  </si>
  <si>
    <t>Akomod.iz.Kroaci</t>
  </si>
  <si>
    <t>Akomod.uz.Hungari</t>
  </si>
  <si>
    <t>AKomod.uz.Maqedoni</t>
  </si>
  <si>
    <t>Akomod.uz.Austri</t>
  </si>
  <si>
    <t>Akomod.uz. Austri</t>
  </si>
  <si>
    <t>Akomod.uz.Slloveni</t>
  </si>
  <si>
    <t>Akomod uz.Bullgari</t>
  </si>
  <si>
    <t xml:space="preserve">Shpenz.tjera uz.Shqiperi </t>
  </si>
  <si>
    <t>Shp.tjera uz.Kroaci</t>
  </si>
  <si>
    <t>Shpenz.tjera uz. Maqedoni</t>
  </si>
  <si>
    <t>Shpenz.tjerz uz.Kroaci</t>
  </si>
  <si>
    <t>Shprenz.gjate uz.Kroaci</t>
  </si>
  <si>
    <t>Shpenz.tjera uz.Kroaci</t>
  </si>
  <si>
    <t>Shpenz.tjera uz.Kraoci</t>
  </si>
  <si>
    <t>Shpenz.tjera uz.Bullgari</t>
  </si>
  <si>
    <t>Shpenz.tjera uz.Mali i ZI</t>
  </si>
  <si>
    <t>Shpenz.tjera uz.Hungari</t>
  </si>
  <si>
    <t>Shpenz.tjera uz.Austri</t>
  </si>
  <si>
    <t>Shpenz.tjera uz.Mali i Zi</t>
  </si>
  <si>
    <t>Shpenz.tjera</t>
  </si>
  <si>
    <t>15/03/2018</t>
  </si>
  <si>
    <r>
      <t xml:space="preserve">                    </t>
    </r>
    <r>
      <rPr>
        <b/>
        <sz val="10"/>
        <color indexed="8"/>
        <rFont val="Arial"/>
        <charset val="1"/>
      </rPr>
      <t>Rryma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13210</t>
    </r>
  </si>
  <si>
    <t>Shpenzimet e rrymës</t>
  </si>
  <si>
    <t>17/01/2018</t>
  </si>
  <si>
    <t>KOSOV.ELECTR.SUPPLY COMPANY J.S.C.KESCO</t>
  </si>
  <si>
    <t>13/03/2018</t>
  </si>
  <si>
    <r>
      <t xml:space="preserve">                    </t>
    </r>
    <r>
      <rPr>
        <b/>
        <sz val="10"/>
        <color indexed="8"/>
        <rFont val="Arial"/>
        <charset val="1"/>
      </rPr>
      <t>Uji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13220</t>
    </r>
  </si>
  <si>
    <t>Shpenzimet e ujit</t>
  </si>
  <si>
    <t>KUR PRISHTINA SHA</t>
  </si>
  <si>
    <r>
      <t xml:space="preserve">                    </t>
    </r>
    <r>
      <rPr>
        <b/>
        <sz val="10"/>
        <color indexed="8"/>
        <rFont val="Arial"/>
        <charset val="1"/>
      </rPr>
      <t>Mbeturinat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13230</t>
    </r>
  </si>
  <si>
    <t>Shpenzimet për mbeturina</t>
  </si>
  <si>
    <t>KRM PASTRIMI SHA</t>
  </si>
  <si>
    <r>
      <t xml:space="preserve">                    </t>
    </r>
    <r>
      <rPr>
        <b/>
        <sz val="10"/>
        <color indexed="8"/>
        <rFont val="Arial"/>
        <charset val="1"/>
      </rPr>
      <t>Ngrohja qendrore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13240</t>
    </r>
  </si>
  <si>
    <t>Shpenzimet për ngrohje qendrore</t>
  </si>
  <si>
    <t>TERMOKOS NGROHTORJA E QYTETIT</t>
  </si>
  <si>
    <r>
      <t xml:space="preserve">                    </t>
    </r>
    <r>
      <rPr>
        <b/>
        <sz val="10"/>
        <color indexed="8"/>
        <rFont val="Arial"/>
        <charset val="1"/>
      </rPr>
      <t>Telefoni  - PTK me fatura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13250</t>
    </r>
  </si>
  <si>
    <t>Shpenzime të telefonisë fikse</t>
  </si>
  <si>
    <r>
      <t xml:space="preserve">                    </t>
    </r>
    <r>
      <rPr>
        <b/>
        <sz val="10"/>
        <color indexed="8"/>
        <rFont val="Arial"/>
        <charset val="1"/>
      </rPr>
      <t>Internet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13310</t>
    </r>
  </si>
  <si>
    <t>Shpenzime per internet</t>
  </si>
  <si>
    <t>KUJTESA NET SHPK</t>
  </si>
  <si>
    <r>
      <t xml:space="preserve">                    </t>
    </r>
    <r>
      <rPr>
        <b/>
        <sz val="10"/>
        <color indexed="8"/>
        <rFont val="Arial"/>
        <charset val="1"/>
      </rPr>
      <t>Shërbimet e arsimit dhe trajnimit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13410</t>
    </r>
  </si>
  <si>
    <t>Sherbime te trajnimit</t>
  </si>
  <si>
    <t>EIPAA SHPK</t>
  </si>
  <si>
    <r>
      <t xml:space="preserve">                    </t>
    </r>
    <r>
      <rPr>
        <b/>
        <sz val="10"/>
        <color indexed="8"/>
        <rFont val="Arial"/>
        <charset val="1"/>
      </rPr>
      <t>Shërbime shtypje-jo marketing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13450</t>
    </r>
  </si>
  <si>
    <t>Botimi i Revistes "KUVENDI"</t>
  </si>
  <si>
    <t>NTP OFFICE PRINTY</t>
  </si>
  <si>
    <t>Sherbime tjera - Abonim Digitalb</t>
  </si>
  <si>
    <t>ITS NTSH</t>
  </si>
  <si>
    <t>Sherbime tjera</t>
  </si>
  <si>
    <t>AVC GROUP SHPK</t>
  </si>
  <si>
    <t>RROTA SHTEPIA BOTUESE SHPK</t>
  </si>
  <si>
    <t>Shpenzime për vizë</t>
  </si>
  <si>
    <t>Fadil Sfishta</t>
  </si>
  <si>
    <t>Pasaportë zyrtare per Shaban Selimi</t>
  </si>
  <si>
    <r>
      <t xml:space="preserve">                    </t>
    </r>
    <r>
      <rPr>
        <b/>
        <sz val="10"/>
        <color indexed="8"/>
        <rFont val="Arial"/>
        <charset val="1"/>
      </rPr>
      <t>Furnizime për zyrë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13610</t>
    </r>
  </si>
  <si>
    <t>Furnizim me flamuj</t>
  </si>
  <si>
    <t>VM3 SHPK</t>
  </si>
  <si>
    <t>Furnizim me  uje, gota plastike</t>
  </si>
  <si>
    <t>ADEA GROUP SHPK</t>
  </si>
  <si>
    <t>Furnizim me lule</t>
  </si>
  <si>
    <t>LAS PALLMAS NTP</t>
  </si>
  <si>
    <t>Furnizim per zyre</t>
  </si>
  <si>
    <t>BLENDI NTP</t>
  </si>
  <si>
    <t>Furnizim - zarfa, ftesa</t>
  </si>
  <si>
    <t>EUROPRINTY</t>
  </si>
  <si>
    <t>Furnizim - mirenjohje per Deputet</t>
  </si>
  <si>
    <t>Furnizim - dhurata</t>
  </si>
  <si>
    <t>Furnizim me tonerë</t>
  </si>
  <si>
    <t>INFO COM</t>
  </si>
  <si>
    <r>
      <t xml:space="preserve">                    </t>
    </r>
    <r>
      <rPr>
        <b/>
        <sz val="10"/>
        <color indexed="8"/>
        <rFont val="Arial"/>
        <charset val="1"/>
      </rPr>
      <t>Karburant për vetura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13780</t>
    </r>
  </si>
  <si>
    <t>Derivate per vetura</t>
  </si>
  <si>
    <r>
      <t xml:space="preserve">                    </t>
    </r>
    <r>
      <rPr>
        <b/>
        <sz val="10"/>
        <color indexed="8"/>
        <rFont val="Arial"/>
        <charset val="1"/>
      </rPr>
      <t>Shërbimet e regjistrimit dhe sigurimeve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13950</t>
    </r>
  </si>
  <si>
    <t>Regjistrim automjeteve</t>
  </si>
  <si>
    <t>Regjistrimi i automjeteve</t>
  </si>
  <si>
    <r>
      <t xml:space="preserve">                    </t>
    </r>
    <r>
      <rPr>
        <b/>
        <sz val="10"/>
        <color indexed="8"/>
        <rFont val="Arial"/>
        <charset val="1"/>
      </rPr>
      <t>Sigurimi i automjeteve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13951</t>
    </r>
  </si>
  <si>
    <t>Sigurim i automjeteve</t>
  </si>
  <si>
    <t>SIGAL KS  DRINI SHA</t>
  </si>
  <si>
    <r>
      <t xml:space="preserve">                    </t>
    </r>
    <r>
      <rPr>
        <b/>
        <sz val="10"/>
        <color indexed="8"/>
        <rFont val="Arial"/>
        <charset val="1"/>
      </rPr>
      <t>Taksa komunale e regjistrimit te automjeteve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13952</t>
    </r>
  </si>
  <si>
    <t xml:space="preserve">Taksa komunale </t>
  </si>
  <si>
    <t>KOMUNA E PRISHTINES</t>
  </si>
  <si>
    <r>
      <t xml:space="preserve">                    </t>
    </r>
    <r>
      <rPr>
        <b/>
        <sz val="10"/>
        <color indexed="8"/>
        <rFont val="Arial"/>
        <charset val="1"/>
      </rPr>
      <t>Mirëmbajtja dhe riparimi i automjeteve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14010</t>
    </r>
  </si>
  <si>
    <t>Miermbajtje e automjeteve</t>
  </si>
  <si>
    <t>BAKI AUTOMOBILE SHPK</t>
  </si>
  <si>
    <t>NPSH ALLMAKES GLOBAL SERVICES</t>
  </si>
  <si>
    <t>ALLMAKES-GLOBAL SERVICE</t>
  </si>
  <si>
    <t>LTG KOSOVA LLC</t>
  </si>
  <si>
    <r>
      <t xml:space="preserve">                    </t>
    </r>
    <r>
      <rPr>
        <b/>
        <sz val="10"/>
        <color indexed="8"/>
        <rFont val="Arial"/>
        <charset val="1"/>
      </rPr>
      <t>Mirëmbajtja e ndërtesave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14020</t>
    </r>
  </si>
  <si>
    <t>Mirembajtje e nderteses</t>
  </si>
  <si>
    <t>MOBILE SANITARY SERVICE SHPK</t>
  </si>
  <si>
    <r>
      <t xml:space="preserve">                    </t>
    </r>
    <r>
      <rPr>
        <b/>
        <sz val="10"/>
        <color indexed="8"/>
        <rFont val="Arial"/>
        <charset val="1"/>
      </rPr>
      <t>Mirëmbajtja e teknologjisë informative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14040</t>
    </r>
  </si>
  <si>
    <t>Mirembajtje e sist.kabllor</t>
  </si>
  <si>
    <t>Miremb.e sist. DCN dhe A/V</t>
  </si>
  <si>
    <t>Mirembajtja e web.faqes se Kuvendit</t>
  </si>
  <si>
    <t>Miremb.e softuerit per buxhet</t>
  </si>
  <si>
    <t>PBC SHPK</t>
  </si>
  <si>
    <t>Miremb.e sist. CCTV, mbr.kunder zjarrit</t>
  </si>
  <si>
    <t>PRO 4 SHPK</t>
  </si>
  <si>
    <t>Miremb.e web. faqes se Kuvendit</t>
  </si>
  <si>
    <t>Miremb.e qeb faqes se Kuvendit</t>
  </si>
  <si>
    <r>
      <t xml:space="preserve">                    </t>
    </r>
    <r>
      <rPr>
        <b/>
        <sz val="10"/>
        <color indexed="8"/>
        <rFont val="Arial"/>
        <charset val="1"/>
      </rPr>
      <t>Mirëmbajtja e mobilieve dhe pajisjeve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14050</t>
    </r>
  </si>
  <si>
    <t>Mirembajtje e fotokopjeve</t>
  </si>
  <si>
    <t>ASTRONIK SHPK</t>
  </si>
  <si>
    <t>Mirembajtje e liftave</t>
  </si>
  <si>
    <t>EJONA NTSH</t>
  </si>
  <si>
    <r>
      <t xml:space="preserve">                    </t>
    </r>
    <r>
      <rPr>
        <b/>
        <sz val="10"/>
        <color indexed="8"/>
        <rFont val="Arial"/>
        <charset val="1"/>
      </rPr>
      <t>Reklamat dhe konkurset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14210</t>
    </r>
  </si>
  <si>
    <t>Publikimi i konkursit</t>
  </si>
  <si>
    <t>SHPK GRUPI KOHA KOHA</t>
  </si>
  <si>
    <t>SHPERNDARJA EXPRESS SHPK</t>
  </si>
  <si>
    <t>RTK (RADIO TELEVIZIONI KOSOVES</t>
  </si>
  <si>
    <t>KOSOVA SOT NGB</t>
  </si>
  <si>
    <t>NGB ZERI SHPK</t>
  </si>
  <si>
    <t>EPOKA E RE</t>
  </si>
  <si>
    <t>RADIO KOSOVA E LIRE</t>
  </si>
  <si>
    <t>RTK (RADIO TELEVIZIONI KOSOVES)</t>
  </si>
  <si>
    <t>DIELLI MEDIA SHPK</t>
  </si>
  <si>
    <r>
      <t xml:space="preserve">                    </t>
    </r>
    <r>
      <rPr>
        <b/>
        <sz val="10"/>
        <color indexed="8"/>
        <rFont val="Arial"/>
        <charset val="1"/>
      </rPr>
      <t>Shpenzimet për informim publik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14230</t>
    </r>
  </si>
  <si>
    <t>Shtypi ditor</t>
  </si>
  <si>
    <t>DPT CIMI</t>
  </si>
  <si>
    <t>Gazeta zyrtare</t>
  </si>
  <si>
    <t>ZYRA E KRYEMINISTRIT</t>
  </si>
  <si>
    <t>NEW COUNTRY HOUSE RESTAURANT LLC</t>
  </si>
  <si>
    <t>TIFFANY SHPK</t>
  </si>
  <si>
    <t>27/02/2018</t>
  </si>
  <si>
    <t>MAESTRO`S RESTAURANT SHPK</t>
  </si>
  <si>
    <t>Prej datës: 01/01/2018</t>
  </si>
  <si>
    <t>01.01.2018</t>
  </si>
  <si>
    <t>31.03.2018</t>
  </si>
  <si>
    <t xml:space="preserve">Programi: </t>
  </si>
  <si>
    <t>Stafi  mbeshtetese Politik</t>
  </si>
  <si>
    <t>Ramadan Deliu</t>
  </si>
  <si>
    <t>Agim Ratkoceri</t>
  </si>
  <si>
    <t>Jakup Kransniqi</t>
  </si>
  <si>
    <t>Agron Krasniqi</t>
  </si>
  <si>
    <t>Blerand Stavileci</t>
  </si>
  <si>
    <t>Gëzim Vllasaliu</t>
  </si>
  <si>
    <t>Petrit Prenaj</t>
  </si>
  <si>
    <t>Bashkim Rrahmani</t>
  </si>
  <si>
    <t>Blerim Latifi</t>
  </si>
  <si>
    <t>Driton Lajçi</t>
  </si>
  <si>
    <t>Valmir  Klaiqi</t>
  </si>
  <si>
    <t>Adri Nurellari</t>
  </si>
  <si>
    <t>Bilgin Begleri</t>
  </si>
  <si>
    <t>Gazmend Krasniqi</t>
  </si>
  <si>
    <t>Akomod.uz.Shkup</t>
  </si>
  <si>
    <t xml:space="preserve">Akomodim uz.Bruksel </t>
  </si>
  <si>
    <t>Akomodim.uz.Zvicer</t>
  </si>
  <si>
    <t>Shpenz.tjera uz.Maqedoni</t>
  </si>
  <si>
    <t>Shpenz.tjera uz.Kroaci dhe Zvicer</t>
  </si>
  <si>
    <t>Shpenzime tjera-viza</t>
  </si>
  <si>
    <t>Avni Bytyi,Shkelzen Dragaj,Bashkim Rrahmani ,Petrit Prenaj</t>
  </si>
  <si>
    <t>Sherbimet e arsimimit dhe trajnimit</t>
  </si>
  <si>
    <t>GENEVA SCHOOL OF DIPLOMACY</t>
  </si>
  <si>
    <t>Shpenz.tjera - vizë</t>
  </si>
  <si>
    <t>Valmir Klaiqi</t>
  </si>
  <si>
    <t>Drita Avdiu</t>
  </si>
  <si>
    <t xml:space="preserve">Pasaporte zyrtare per Adri Nurellari </t>
  </si>
  <si>
    <t>Sherbime tjera - Vizë</t>
  </si>
  <si>
    <t>Pasaportë zyrtare per Avni Bytyqi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</si>
</sst>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409]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6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7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3" fillId="0" borderId="27" xfId="0" applyFont="1" applyBorder="1"/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5" fillId="0" borderId="13" xfId="0" applyFont="1" applyBorder="1"/>
    <xf numFmtId="0" fontId="5" fillId="0" borderId="8" xfId="0" applyFont="1" applyBorder="1"/>
    <xf numFmtId="0" fontId="5" fillId="0" borderId="14" xfId="0" applyFont="1" applyBorder="1"/>
    <xf numFmtId="0" fontId="4" fillId="2" borderId="14" xfId="0" applyFont="1" applyFill="1" applyBorder="1"/>
    <xf numFmtId="0" fontId="5" fillId="2" borderId="8" xfId="0" applyFont="1" applyFill="1" applyBorder="1"/>
    <xf numFmtId="0" fontId="4" fillId="3" borderId="15" xfId="0" applyFont="1" applyFill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wrapText="1"/>
    </xf>
    <xf numFmtId="164" fontId="4" fillId="0" borderId="8" xfId="1" applyFont="1" applyBorder="1"/>
    <xf numFmtId="10" fontId="4" fillId="0" borderId="8" xfId="2" applyNumberFormat="1" applyFont="1" applyBorder="1"/>
    <xf numFmtId="0" fontId="5" fillId="0" borderId="9" xfId="0" applyFont="1" applyBorder="1" applyAlignment="1">
      <alignment horizontal="right"/>
    </xf>
    <xf numFmtId="0" fontId="3" fillId="0" borderId="10" xfId="0" applyFont="1" applyBorder="1" applyAlignment="1">
      <alignment wrapText="1"/>
    </xf>
    <xf numFmtId="164" fontId="5" fillId="2" borderId="10" xfId="1" applyFont="1" applyFill="1" applyBorder="1"/>
    <xf numFmtId="10" fontId="5" fillId="0" borderId="10" xfId="2" applyNumberFormat="1" applyFont="1" applyBorder="1"/>
    <xf numFmtId="164" fontId="5" fillId="0" borderId="10" xfId="1" applyFont="1" applyBorder="1"/>
    <xf numFmtId="0" fontId="4" fillId="0" borderId="8" xfId="0" applyFont="1" applyBorder="1"/>
    <xf numFmtId="0" fontId="3" fillId="0" borderId="1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5"/>
    </xf>
    <xf numFmtId="0" fontId="3" fillId="0" borderId="7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3" fillId="0" borderId="29" xfId="1" applyFont="1" applyBorder="1" applyAlignment="1">
      <alignment vertical="top" wrapText="1"/>
    </xf>
    <xf numFmtId="10" fontId="3" fillId="0" borderId="7" xfId="2" applyNumberFormat="1" applyFont="1" applyBorder="1" applyAlignment="1">
      <alignment vertical="top" wrapText="1"/>
    </xf>
    <xf numFmtId="164" fontId="5" fillId="0" borderId="27" xfId="1" applyFont="1" applyBorder="1" applyAlignment="1">
      <alignment horizontal="center"/>
    </xf>
    <xf numFmtId="164" fontId="5" fillId="2" borderId="27" xfId="1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3" fillId="4" borderId="0" xfId="0" applyFont="1" applyFill="1"/>
    <xf numFmtId="2" fontId="3" fillId="0" borderId="27" xfId="0" applyNumberFormat="1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3" fillId="0" borderId="5" xfId="0" applyFont="1" applyBorder="1" applyAlignment="1">
      <alignment vertical="top" wrapText="1"/>
    </xf>
    <xf numFmtId="164" fontId="3" fillId="0" borderId="3" xfId="1" applyFont="1" applyBorder="1" applyAlignment="1">
      <alignment vertical="top" wrapText="1"/>
    </xf>
    <xf numFmtId="10" fontId="3" fillId="0" borderId="3" xfId="2" applyNumberFormat="1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164" fontId="6" fillId="0" borderId="28" xfId="1" applyFont="1" applyBorder="1" applyAlignment="1">
      <alignment vertical="top" wrapText="1"/>
    </xf>
    <xf numFmtId="164" fontId="4" fillId="0" borderId="8" xfId="0" applyNumberFormat="1" applyFont="1" applyBorder="1"/>
    <xf numFmtId="10" fontId="4" fillId="0" borderId="8" xfId="0" applyNumberFormat="1" applyFont="1" applyBorder="1"/>
    <xf numFmtId="0" fontId="3" fillId="0" borderId="0" xfId="0" applyFont="1"/>
    <xf numFmtId="0" fontId="3" fillId="0" borderId="0" xfId="0" applyFont="1"/>
    <xf numFmtId="0" fontId="5" fillId="0" borderId="14" xfId="0" applyFont="1" applyBorder="1"/>
    <xf numFmtId="0" fontId="3" fillId="0" borderId="0" xfId="0" applyFont="1" applyBorder="1"/>
    <xf numFmtId="0" fontId="3" fillId="0" borderId="0" xfId="0" applyFont="1"/>
    <xf numFmtId="0" fontId="3" fillId="0" borderId="26" xfId="0" applyFont="1" applyBorder="1" applyAlignment="1">
      <alignment horizontal="center" wrapText="1"/>
    </xf>
    <xf numFmtId="0" fontId="3" fillId="0" borderId="0" xfId="0" applyFont="1"/>
    <xf numFmtId="0" fontId="5" fillId="0" borderId="14" xfId="0" applyFont="1" applyBorder="1"/>
    <xf numFmtId="0" fontId="3" fillId="0" borderId="31" xfId="0" applyFont="1" applyBorder="1" applyAlignment="1">
      <alignment horizontal="left" textRotation="90" wrapText="1"/>
    </xf>
    <xf numFmtId="0" fontId="3" fillId="0" borderId="3" xfId="0" applyFont="1" applyBorder="1" applyAlignment="1">
      <alignment horizontal="left" textRotation="90" wrapText="1"/>
    </xf>
    <xf numFmtId="0" fontId="3" fillId="0" borderId="27" xfId="0" applyFont="1" applyBorder="1" applyAlignment="1">
      <alignment horizontal="center"/>
    </xf>
    <xf numFmtId="164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8" xfId="0" applyFont="1" applyBorder="1" applyAlignment="1">
      <alignment horizontal="left" textRotation="90" wrapText="1"/>
    </xf>
    <xf numFmtId="0" fontId="2" fillId="0" borderId="31" xfId="0" applyFont="1" applyBorder="1" applyAlignment="1">
      <alignment horizontal="left" textRotation="90" wrapText="1"/>
    </xf>
    <xf numFmtId="164" fontId="3" fillId="0" borderId="27" xfId="1" applyFont="1" applyBorder="1" applyAlignment="1">
      <alignment wrapText="1"/>
    </xf>
    <xf numFmtId="164" fontId="3" fillId="0" borderId="3" xfId="1" applyFont="1" applyBorder="1" applyAlignment="1">
      <alignment wrapText="1"/>
    </xf>
    <xf numFmtId="164" fontId="8" fillId="0" borderId="27" xfId="0" applyNumberFormat="1" applyFont="1" applyBorder="1" applyAlignment="1">
      <alignment horizontal="left"/>
    </xf>
    <xf numFmtId="164" fontId="3" fillId="0" borderId="31" xfId="1" applyFont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164" fontId="3" fillId="0" borderId="27" xfId="0" applyNumberFormat="1" applyFont="1" applyBorder="1"/>
    <xf numFmtId="164" fontId="3" fillId="0" borderId="31" xfId="1" applyFont="1" applyBorder="1" applyAlignment="1">
      <alignment vertical="top" wrapText="1"/>
    </xf>
    <xf numFmtId="164" fontId="8" fillId="0" borderId="0" xfId="0" applyNumberFormat="1" applyFont="1"/>
    <xf numFmtId="164" fontId="8" fillId="0" borderId="27" xfId="1" applyFont="1" applyBorder="1"/>
    <xf numFmtId="0" fontId="6" fillId="0" borderId="3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7" fillId="0" borderId="42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164" fontId="7" fillId="0" borderId="27" xfId="0" applyNumberFormat="1" applyFont="1" applyBorder="1" applyAlignment="1">
      <alignment vertical="top" wrapText="1"/>
    </xf>
    <xf numFmtId="164" fontId="7" fillId="0" borderId="27" xfId="1" applyFont="1" applyBorder="1"/>
    <xf numFmtId="164" fontId="10" fillId="0" borderId="35" xfId="0" applyNumberFormat="1" applyFont="1" applyBorder="1"/>
    <xf numFmtId="10" fontId="7" fillId="0" borderId="27" xfId="2" applyNumberFormat="1" applyFont="1" applyBorder="1" applyAlignment="1">
      <alignment vertical="top" wrapText="1"/>
    </xf>
    <xf numFmtId="164" fontId="10" fillId="0" borderId="0" xfId="0" applyNumberFormat="1" applyFont="1"/>
    <xf numFmtId="0" fontId="10" fillId="0" borderId="27" xfId="0" applyFont="1" applyBorder="1" applyAlignment="1">
      <alignment vertical="top" wrapText="1"/>
    </xf>
    <xf numFmtId="164" fontId="10" fillId="0" borderId="27" xfId="1" applyFont="1" applyBorder="1" applyAlignment="1">
      <alignment vertical="top" wrapText="1"/>
    </xf>
    <xf numFmtId="164" fontId="10" fillId="0" borderId="27" xfId="1" applyFont="1" applyBorder="1"/>
    <xf numFmtId="164" fontId="10" fillId="0" borderId="0" xfId="1" applyFont="1"/>
    <xf numFmtId="0" fontId="11" fillId="0" borderId="43" xfId="3" applyFont="1" applyBorder="1"/>
    <xf numFmtId="164" fontId="7" fillId="0" borderId="27" xfId="1" applyFont="1" applyBorder="1" applyAlignment="1">
      <alignment vertical="top" wrapText="1"/>
    </xf>
    <xf numFmtId="164" fontId="10" fillId="0" borderId="44" xfId="1" applyFont="1" applyBorder="1" applyAlignment="1"/>
    <xf numFmtId="164" fontId="10" fillId="0" borderId="45" xfId="1" applyFont="1" applyBorder="1" applyAlignment="1"/>
    <xf numFmtId="164" fontId="10" fillId="0" borderId="47" xfId="1" applyFont="1" applyBorder="1" applyAlignment="1"/>
    <xf numFmtId="164" fontId="10" fillId="0" borderId="48" xfId="1" applyFont="1" applyBorder="1" applyAlignment="1"/>
    <xf numFmtId="0" fontId="10" fillId="0" borderId="27" xfId="0" applyFont="1" applyBorder="1"/>
    <xf numFmtId="0" fontId="10" fillId="0" borderId="0" xfId="0" applyFont="1" applyBorder="1" applyAlignment="1">
      <alignment vertical="top" wrapText="1"/>
    </xf>
    <xf numFmtId="2" fontId="10" fillId="0" borderId="27" xfId="0" applyNumberFormat="1" applyFont="1" applyBorder="1"/>
    <xf numFmtId="164" fontId="12" fillId="0" borderId="27" xfId="1" applyFont="1" applyBorder="1"/>
    <xf numFmtId="0" fontId="7" fillId="0" borderId="27" xfId="0" applyFont="1" applyBorder="1" applyAlignment="1">
      <alignment horizontal="right"/>
    </xf>
    <xf numFmtId="0" fontId="7" fillId="0" borderId="27" xfId="0" applyFont="1" applyBorder="1" applyAlignment="1">
      <alignment wrapText="1"/>
    </xf>
    <xf numFmtId="164" fontId="13" fillId="0" borderId="27" xfId="1" applyFont="1" applyBorder="1"/>
    <xf numFmtId="0" fontId="14" fillId="0" borderId="27" xfId="0" applyFont="1" applyBorder="1" applyAlignment="1">
      <alignment horizontal="right"/>
    </xf>
    <xf numFmtId="0" fontId="10" fillId="0" borderId="27" xfId="0" applyFont="1" applyBorder="1" applyAlignment="1">
      <alignment wrapText="1"/>
    </xf>
    <xf numFmtId="164" fontId="14" fillId="2" borderId="27" xfId="1" applyFont="1" applyFill="1" applyBorder="1"/>
    <xf numFmtId="164" fontId="11" fillId="0" borderId="27" xfId="1" applyFont="1" applyBorder="1"/>
    <xf numFmtId="164" fontId="14" fillId="0" borderId="27" xfId="1" applyFont="1" applyBorder="1"/>
    <xf numFmtId="0" fontId="14" fillId="0" borderId="0" xfId="0" applyFont="1" applyBorder="1" applyAlignment="1">
      <alignment horizontal="right"/>
    </xf>
    <xf numFmtId="164" fontId="14" fillId="0" borderId="0" xfId="1" applyFont="1" applyBorder="1"/>
    <xf numFmtId="0" fontId="14" fillId="0" borderId="27" xfId="0" applyFont="1" applyBorder="1"/>
    <xf numFmtId="164" fontId="13" fillId="0" borderId="27" xfId="0" applyNumberFormat="1" applyFont="1" applyBorder="1"/>
    <xf numFmtId="164" fontId="10" fillId="0" borderId="27" xfId="0" applyNumberFormat="1" applyFont="1" applyBorder="1"/>
    <xf numFmtId="0" fontId="13" fillId="0" borderId="27" xfId="0" applyFont="1" applyBorder="1"/>
    <xf numFmtId="0" fontId="10" fillId="0" borderId="35" xfId="0" applyFont="1" applyBorder="1"/>
    <xf numFmtId="164" fontId="7" fillId="0" borderId="27" xfId="0" applyNumberFormat="1" applyFont="1" applyBorder="1"/>
    <xf numFmtId="0" fontId="10" fillId="0" borderId="0" xfId="0" applyFont="1"/>
    <xf numFmtId="0" fontId="10" fillId="0" borderId="0" xfId="0" applyFont="1"/>
    <xf numFmtId="164" fontId="7" fillId="0" borderId="27" xfId="1" applyFont="1" applyBorder="1" applyAlignment="1">
      <alignment horizontal="right" vertical="top" wrapText="1"/>
    </xf>
    <xf numFmtId="164" fontId="10" fillId="0" borderId="27" xfId="1" applyFont="1" applyBorder="1" applyAlignment="1">
      <alignment horizontal="right"/>
    </xf>
    <xf numFmtId="164" fontId="3" fillId="0" borderId="0" xfId="1" applyFont="1" applyBorder="1" applyAlignment="1">
      <alignment vertical="top" wrapText="1"/>
    </xf>
    <xf numFmtId="0" fontId="8" fillId="0" borderId="0" xfId="0" applyFont="1" applyBorder="1"/>
    <xf numFmtId="0" fontId="3" fillId="0" borderId="0" xfId="0" applyFont="1" applyBorder="1" applyAlignment="1">
      <alignment horizontal="right" vertical="top" wrapText="1"/>
    </xf>
    <xf numFmtId="164" fontId="8" fillId="0" borderId="0" xfId="1" applyFont="1" applyBorder="1"/>
    <xf numFmtId="0" fontId="16" fillId="0" borderId="0" xfId="0" applyFont="1" applyBorder="1" applyAlignment="1">
      <alignment horizontal="right" vertical="top" wrapText="1"/>
    </xf>
    <xf numFmtId="0" fontId="17" fillId="0" borderId="0" xfId="0" applyFont="1" applyBorder="1" applyAlignment="1">
      <alignment horizontal="right" vertical="top" wrapText="1"/>
    </xf>
    <xf numFmtId="164" fontId="8" fillId="0" borderId="0" xfId="0" applyNumberFormat="1" applyFont="1" applyBorder="1"/>
    <xf numFmtId="0" fontId="18" fillId="0" borderId="0" xfId="0" applyFont="1"/>
    <xf numFmtId="164" fontId="2" fillId="0" borderId="3" xfId="1" applyFont="1" applyBorder="1" applyAlignment="1">
      <alignment wrapText="1"/>
    </xf>
    <xf numFmtId="164" fontId="15" fillId="0" borderId="27" xfId="0" applyNumberFormat="1" applyFont="1" applyBorder="1" applyAlignment="1"/>
    <xf numFmtId="10" fontId="3" fillId="0" borderId="3" xfId="2" applyNumberFormat="1" applyFont="1" applyBorder="1" applyAlignment="1">
      <alignment wrapText="1"/>
    </xf>
    <xf numFmtId="164" fontId="11" fillId="5" borderId="27" xfId="1" applyFont="1" applyFill="1" applyBorder="1"/>
    <xf numFmtId="164" fontId="14" fillId="0" borderId="27" xfId="0" applyNumberFormat="1" applyFont="1" applyBorder="1"/>
    <xf numFmtId="9" fontId="10" fillId="0" borderId="27" xfId="2" applyFont="1" applyBorder="1"/>
    <xf numFmtId="2" fontId="7" fillId="0" borderId="27" xfId="0" applyNumberFormat="1" applyFont="1" applyBorder="1"/>
    <xf numFmtId="0" fontId="7" fillId="0" borderId="35" xfId="0" applyFont="1" applyBorder="1" applyAlignment="1">
      <alignment horizontal="right"/>
    </xf>
    <xf numFmtId="0" fontId="14" fillId="0" borderId="35" xfId="0" applyFont="1" applyBorder="1" applyAlignment="1">
      <alignment horizontal="right"/>
    </xf>
    <xf numFmtId="0" fontId="10" fillId="0" borderId="35" xfId="0" applyFont="1" applyBorder="1" applyAlignment="1">
      <alignment horizontal="right"/>
    </xf>
    <xf numFmtId="0" fontId="6" fillId="0" borderId="27" xfId="3" applyFont="1" applyBorder="1"/>
    <xf numFmtId="0" fontId="0" fillId="0" borderId="50" xfId="0" applyBorder="1" applyAlignment="1" applyProtection="1">
      <alignment vertical="top" wrapText="1"/>
      <protection locked="0"/>
    </xf>
    <xf numFmtId="0" fontId="0" fillId="0" borderId="51" xfId="0" applyBorder="1" applyAlignment="1" applyProtection="1">
      <alignment vertical="top" wrapText="1"/>
      <protection locked="0"/>
    </xf>
    <xf numFmtId="0" fontId="0" fillId="0" borderId="52" xfId="0" applyBorder="1" applyAlignment="1" applyProtection="1">
      <alignment vertical="top" wrapText="1"/>
      <protection locked="0"/>
    </xf>
    <xf numFmtId="0" fontId="0" fillId="0" borderId="54" xfId="0" applyBorder="1" applyAlignment="1" applyProtection="1">
      <alignment vertical="top" wrapText="1"/>
      <protection locked="0"/>
    </xf>
    <xf numFmtId="0" fontId="20" fillId="0" borderId="53" xfId="0" applyFont="1" applyBorder="1" applyAlignment="1" applyProtection="1">
      <alignment vertical="top" wrapText="1"/>
      <protection locked="0"/>
    </xf>
    <xf numFmtId="0" fontId="20" fillId="0" borderId="0" xfId="0" applyFont="1"/>
    <xf numFmtId="0" fontId="0" fillId="0" borderId="55" xfId="0" applyBorder="1" applyAlignment="1" applyProtection="1">
      <alignment vertical="top" wrapText="1"/>
      <protection locked="0"/>
    </xf>
    <xf numFmtId="0" fontId="0" fillId="0" borderId="56" xfId="0" applyBorder="1" applyAlignment="1" applyProtection="1">
      <alignment vertical="top" wrapText="1"/>
      <protection locked="0"/>
    </xf>
    <xf numFmtId="0" fontId="0" fillId="0" borderId="57" xfId="0" applyBorder="1" applyAlignment="1" applyProtection="1">
      <alignment vertical="top" wrapText="1"/>
      <protection locked="0"/>
    </xf>
    <xf numFmtId="0" fontId="22" fillId="6" borderId="58" xfId="0" applyFont="1" applyFill="1" applyBorder="1" applyAlignment="1" applyProtection="1">
      <alignment horizontal="left" vertical="top" wrapText="1" readingOrder="1"/>
      <protection locked="0"/>
    </xf>
    <xf numFmtId="0" fontId="22" fillId="0" borderId="58" xfId="0" applyFont="1" applyBorder="1" applyAlignment="1" applyProtection="1">
      <alignment horizontal="left" vertical="top" wrapText="1" readingOrder="1"/>
      <protection locked="0"/>
    </xf>
    <xf numFmtId="0" fontId="22" fillId="7" borderId="58" xfId="0" applyFont="1" applyFill="1" applyBorder="1" applyAlignment="1" applyProtection="1">
      <alignment horizontal="left" vertical="top" wrapText="1" readingOrder="1"/>
      <protection locked="0"/>
    </xf>
    <xf numFmtId="164" fontId="0" fillId="0" borderId="0" xfId="1" applyFont="1"/>
    <xf numFmtId="0" fontId="22" fillId="5" borderId="58" xfId="0" applyFont="1" applyFill="1" applyBorder="1" applyAlignment="1" applyProtection="1">
      <alignment horizontal="left" vertical="top" wrapText="1" readingOrder="1"/>
      <protection locked="0"/>
    </xf>
    <xf numFmtId="0" fontId="24" fillId="0" borderId="53" xfId="0" applyFont="1" applyBorder="1" applyAlignment="1" applyProtection="1">
      <alignment vertical="top" wrapText="1" readingOrder="1"/>
      <protection locked="0"/>
    </xf>
    <xf numFmtId="0" fontId="25" fillId="0" borderId="53" xfId="0" applyFont="1" applyBorder="1" applyAlignment="1" applyProtection="1">
      <alignment vertical="top" wrapText="1"/>
      <protection locked="0"/>
    </xf>
    <xf numFmtId="0" fontId="25" fillId="0" borderId="0" xfId="0" applyFont="1"/>
    <xf numFmtId="0" fontId="25" fillId="0" borderId="55" xfId="0" applyFont="1" applyBorder="1" applyAlignment="1" applyProtection="1">
      <alignment vertical="top" wrapText="1"/>
      <protection locked="0"/>
    </xf>
    <xf numFmtId="0" fontId="25" fillId="0" borderId="56" xfId="0" applyFont="1" applyBorder="1" applyAlignment="1" applyProtection="1">
      <alignment vertical="top" wrapText="1"/>
      <protection locked="0"/>
    </xf>
    <xf numFmtId="0" fontId="9" fillId="0" borderId="0" xfId="0" applyFont="1"/>
    <xf numFmtId="0" fontId="0" fillId="0" borderId="59" xfId="0" applyBorder="1" applyAlignment="1" applyProtection="1">
      <alignment horizontal="left" vertical="top" wrapText="1"/>
      <protection locked="0"/>
    </xf>
    <xf numFmtId="0" fontId="23" fillId="0" borderId="58" xfId="0" applyFont="1" applyBorder="1" applyAlignment="1" applyProtection="1">
      <alignment vertical="top" wrapText="1" readingOrder="1"/>
      <protection locked="0"/>
    </xf>
    <xf numFmtId="165" fontId="22" fillId="0" borderId="58" xfId="0" applyNumberFormat="1" applyFont="1" applyBorder="1" applyAlignment="1" applyProtection="1">
      <alignment horizontal="left" vertical="top" wrapText="1" readingOrder="1"/>
      <protection locked="0"/>
    </xf>
    <xf numFmtId="0" fontId="0" fillId="0" borderId="59" xfId="0" applyBorder="1" applyAlignment="1" applyProtection="1">
      <alignment vertical="top" wrapText="1"/>
      <protection locked="0"/>
    </xf>
    <xf numFmtId="0" fontId="23" fillId="0" borderId="58" xfId="0" applyFont="1" applyBorder="1" applyAlignment="1" applyProtection="1">
      <alignment horizontal="left" vertical="top" wrapText="1" readingOrder="1"/>
      <protection locked="0"/>
    </xf>
    <xf numFmtId="0" fontId="3" fillId="0" borderId="5" xfId="0" applyFont="1" applyBorder="1" applyAlignment="1">
      <alignment horizontal="left" textRotation="90" wrapText="1"/>
    </xf>
    <xf numFmtId="0" fontId="3" fillId="0" borderId="2" xfId="0" applyFont="1" applyBorder="1" applyAlignment="1">
      <alignment horizontal="left" textRotation="90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textRotation="90" wrapText="1"/>
    </xf>
    <xf numFmtId="0" fontId="3" fillId="0" borderId="2" xfId="0" applyFont="1" applyBorder="1" applyAlignment="1">
      <alignment horizontal="right" textRotation="90" wrapText="1"/>
    </xf>
    <xf numFmtId="0" fontId="3" fillId="0" borderId="1" xfId="0" applyFont="1" applyBorder="1" applyAlignment="1">
      <alignment horizontal="left" textRotation="90" wrapText="1"/>
    </xf>
    <xf numFmtId="0" fontId="3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23" xfId="0" applyFont="1" applyBorder="1" applyAlignment="1">
      <alignment horizontal="left" textRotation="90" wrapText="1"/>
    </xf>
    <xf numFmtId="0" fontId="10" fillId="0" borderId="27" xfId="0" applyFont="1" applyBorder="1" applyAlignment="1">
      <alignment horizontal="center" wrapText="1"/>
    </xf>
    <xf numFmtId="0" fontId="10" fillId="0" borderId="44" xfId="0" applyFont="1" applyBorder="1" applyAlignment="1">
      <alignment horizontal="center" vertical="top" wrapText="1"/>
    </xf>
    <xf numFmtId="0" fontId="10" fillId="0" borderId="45" xfId="0" applyFont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48" xfId="0" applyFont="1" applyBorder="1" applyAlignment="1">
      <alignment horizontal="center" vertical="top" wrapText="1"/>
    </xf>
    <xf numFmtId="0" fontId="10" fillId="0" borderId="49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45" xfId="0" applyFont="1" applyBorder="1" applyAlignment="1">
      <alignment horizontal="center" wrapText="1"/>
    </xf>
    <xf numFmtId="0" fontId="10" fillId="0" borderId="48" xfId="0" applyFont="1" applyBorder="1" applyAlignment="1">
      <alignment horizontal="center" wrapText="1"/>
    </xf>
    <xf numFmtId="0" fontId="14" fillId="0" borderId="27" xfId="0" applyFont="1" applyBorder="1"/>
    <xf numFmtId="0" fontId="10" fillId="0" borderId="27" xfId="0" applyFont="1" applyBorder="1"/>
    <xf numFmtId="0" fontId="3" fillId="5" borderId="27" xfId="0" applyFont="1" applyFill="1" applyBorder="1" applyAlignment="1">
      <alignment wrapText="1"/>
    </xf>
    <xf numFmtId="2" fontId="3" fillId="0" borderId="32" xfId="0" applyNumberFormat="1" applyFont="1" applyBorder="1"/>
    <xf numFmtId="2" fontId="3" fillId="0" borderId="33" xfId="0" applyNumberFormat="1" applyFont="1" applyBorder="1"/>
    <xf numFmtId="0" fontId="4" fillId="3" borderId="1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5" borderId="35" xfId="0" applyFont="1" applyFill="1" applyBorder="1" applyAlignment="1">
      <alignment horizontal="left" wrapText="1"/>
    </xf>
    <xf numFmtId="0" fontId="3" fillId="5" borderId="38" xfId="0" applyFont="1" applyFill="1" applyBorder="1" applyAlignment="1">
      <alignment horizontal="left" wrapText="1"/>
    </xf>
    <xf numFmtId="0" fontId="3" fillId="5" borderId="39" xfId="0" applyFont="1" applyFill="1" applyBorder="1" applyAlignment="1">
      <alignment horizontal="left" wrapText="1"/>
    </xf>
    <xf numFmtId="0" fontId="3" fillId="5" borderId="13" xfId="0" applyFont="1" applyFill="1" applyBorder="1" applyAlignment="1">
      <alignment horizontal="left" wrapText="1"/>
    </xf>
    <xf numFmtId="0" fontId="3" fillId="5" borderId="14" xfId="0" applyFont="1" applyFill="1" applyBorder="1" applyAlignment="1">
      <alignment horizontal="left" wrapText="1"/>
    </xf>
    <xf numFmtId="0" fontId="3" fillId="5" borderId="8" xfId="0" applyFont="1" applyFill="1" applyBorder="1" applyAlignment="1">
      <alignment horizontal="left" wrapText="1"/>
    </xf>
    <xf numFmtId="164" fontId="4" fillId="0" borderId="27" xfId="1" applyFont="1" applyBorder="1" applyAlignment="1">
      <alignment horizontal="center"/>
    </xf>
    <xf numFmtId="0" fontId="3" fillId="5" borderId="21" xfId="0" applyFont="1" applyFill="1" applyBorder="1" applyAlignment="1">
      <alignment wrapText="1"/>
    </xf>
    <xf numFmtId="0" fontId="3" fillId="5" borderId="11" xfId="0" applyFont="1" applyFill="1" applyBorder="1" applyAlignment="1">
      <alignment wrapText="1"/>
    </xf>
    <xf numFmtId="0" fontId="3" fillId="5" borderId="17" xfId="0" applyFont="1" applyFill="1" applyBorder="1" applyAlignment="1">
      <alignment wrapText="1"/>
    </xf>
    <xf numFmtId="0" fontId="3" fillId="5" borderId="13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0" applyFont="1" applyFill="1"/>
    <xf numFmtId="0" fontId="3" fillId="0" borderId="12" xfId="0" applyFont="1" applyBorder="1"/>
    <xf numFmtId="0" fontId="5" fillId="0" borderId="14" xfId="0" applyFont="1" applyBorder="1"/>
    <xf numFmtId="0" fontId="5" fillId="0" borderId="8" xfId="0" applyFont="1" applyBorder="1"/>
    <xf numFmtId="0" fontId="4" fillId="2" borderId="1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3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4" fillId="0" borderId="11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3" fillId="0" borderId="27" xfId="0" applyFont="1" applyBorder="1" applyAlignment="1">
      <alignment wrapText="1"/>
    </xf>
    <xf numFmtId="0" fontId="4" fillId="3" borderId="34" xfId="0" applyFont="1" applyFill="1" applyBorder="1" applyAlignment="1">
      <alignment horizontal="center" wrapText="1"/>
    </xf>
    <xf numFmtId="0" fontId="4" fillId="3" borderId="12" xfId="0" applyFont="1" applyFill="1" applyBorder="1"/>
    <xf numFmtId="0" fontId="4" fillId="3" borderId="1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0" xfId="0"/>
    <xf numFmtId="0" fontId="19" fillId="0" borderId="53" xfId="0" applyFont="1" applyBorder="1" applyAlignment="1" applyProtection="1">
      <alignment horizontal="center" vertical="top" wrapText="1" readingOrder="1"/>
      <protection locked="0"/>
    </xf>
    <xf numFmtId="0" fontId="19" fillId="0" borderId="0" xfId="0" applyFont="1" applyBorder="1" applyAlignment="1" applyProtection="1">
      <alignment horizontal="center" vertical="top" wrapText="1" readingOrder="1"/>
      <protection locked="0"/>
    </xf>
    <xf numFmtId="0" fontId="21" fillId="0" borderId="0" xfId="0" applyFont="1" applyAlignment="1" applyProtection="1">
      <alignment horizontal="left" wrapText="1" readingOrder="1"/>
      <protection locked="0"/>
    </xf>
    <xf numFmtId="0" fontId="22" fillId="6" borderId="58" xfId="0" applyFont="1" applyFill="1" applyBorder="1" applyAlignment="1" applyProtection="1">
      <alignment horizontal="left" vertical="top" wrapText="1" readingOrder="1"/>
      <protection locked="0"/>
    </xf>
    <xf numFmtId="0" fontId="0" fillId="0" borderId="59" xfId="0" applyBorder="1" applyAlignment="1" applyProtection="1">
      <alignment vertical="top" wrapText="1"/>
      <protection locked="0"/>
    </xf>
    <xf numFmtId="0" fontId="22" fillId="0" borderId="58" xfId="0" applyFont="1" applyBorder="1" applyAlignment="1" applyProtection="1">
      <alignment horizontal="left" vertical="top" wrapText="1" readingOrder="1"/>
      <protection locked="0"/>
    </xf>
    <xf numFmtId="165" fontId="22" fillId="0" borderId="58" xfId="0" applyNumberFormat="1" applyFont="1" applyBorder="1" applyAlignment="1" applyProtection="1">
      <alignment horizontal="left" vertical="top" wrapText="1" readingOrder="1"/>
      <protection locked="0"/>
    </xf>
    <xf numFmtId="0" fontId="22" fillId="7" borderId="58" xfId="0" applyFont="1" applyFill="1" applyBorder="1" applyAlignment="1" applyProtection="1">
      <alignment horizontal="left" vertical="top" wrapText="1" readingOrder="1"/>
      <protection locked="0"/>
    </xf>
    <xf numFmtId="165" fontId="22" fillId="7" borderId="58" xfId="0" applyNumberFormat="1" applyFont="1" applyFill="1" applyBorder="1" applyAlignment="1" applyProtection="1">
      <alignment horizontal="left" vertical="top" wrapText="1" readingOrder="1"/>
      <protection locked="0"/>
    </xf>
    <xf numFmtId="0" fontId="22" fillId="5" borderId="58" xfId="0" applyFont="1" applyFill="1" applyBorder="1" applyAlignment="1" applyProtection="1">
      <alignment horizontal="left" vertical="top" wrapText="1" readingOrder="1"/>
      <protection locked="0"/>
    </xf>
    <xf numFmtId="0" fontId="0" fillId="5" borderId="59" xfId="0" applyFill="1" applyBorder="1" applyAlignment="1" applyProtection="1">
      <alignment vertical="top" wrapText="1"/>
      <protection locked="0"/>
    </xf>
    <xf numFmtId="165" fontId="22" fillId="5" borderId="58" xfId="0" applyNumberFormat="1" applyFont="1" applyFill="1" applyBorder="1" applyAlignment="1" applyProtection="1">
      <alignment horizontal="left" vertical="top" wrapText="1" readingOrder="1"/>
      <protection locked="0"/>
    </xf>
    <xf numFmtId="0" fontId="23" fillId="0" borderId="58" xfId="0" applyFont="1" applyBorder="1" applyAlignment="1" applyProtection="1">
      <alignment horizontal="left" vertical="top" wrapText="1" readingOrder="1"/>
      <protection locked="0"/>
    </xf>
    <xf numFmtId="0" fontId="24" fillId="0" borderId="53" xfId="0" applyFont="1" applyBorder="1" applyAlignment="1" applyProtection="1">
      <alignment horizontal="center" vertical="top" wrapText="1" readingOrder="1"/>
      <protection locked="0"/>
    </xf>
    <xf numFmtId="0" fontId="24" fillId="0" borderId="0" xfId="0" applyFont="1" applyBorder="1" applyAlignment="1" applyProtection="1">
      <alignment horizontal="center" vertical="top" wrapText="1" readingOrder="1"/>
      <protection locked="0"/>
    </xf>
    <xf numFmtId="0" fontId="25" fillId="0" borderId="0" xfId="0" applyFont="1" applyAlignment="1">
      <alignment horizontal="center"/>
    </xf>
    <xf numFmtId="0" fontId="9" fillId="0" borderId="58" xfId="0" applyFont="1" applyBorder="1" applyAlignment="1" applyProtection="1">
      <alignment horizontal="left" vertical="top" wrapText="1" readingOrder="1"/>
      <protection locked="0"/>
    </xf>
    <xf numFmtId="0" fontId="9" fillId="0" borderId="59" xfId="0" applyFont="1" applyBorder="1" applyAlignment="1" applyProtection="1">
      <alignment vertical="top" wrapText="1"/>
      <protection locked="0"/>
    </xf>
    <xf numFmtId="0" fontId="0" fillId="0" borderId="59" xfId="0" applyBorder="1" applyAlignment="1" applyProtection="1">
      <alignment horizontal="left" vertical="top" wrapText="1"/>
      <protection locked="0"/>
    </xf>
    <xf numFmtId="165" fontId="24" fillId="7" borderId="58" xfId="0" applyNumberFormat="1" applyFont="1" applyFill="1" applyBorder="1" applyAlignment="1" applyProtection="1">
      <alignment horizontal="left" vertical="top" wrapText="1" readingOrder="1"/>
      <protection locked="0"/>
    </xf>
    <xf numFmtId="0" fontId="25" fillId="0" borderId="59" xfId="0" applyFont="1" applyBorder="1" applyAlignment="1" applyProtection="1">
      <alignment vertical="top" wrapText="1"/>
      <protection locked="0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57152</xdr:rowOff>
    </xdr:from>
    <xdr:to>
      <xdr:col>11</xdr:col>
      <xdr:colOff>361950</xdr:colOff>
      <xdr:row>48</xdr:row>
      <xdr:rowOff>16619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2" y="57152"/>
          <a:ext cx="6457948" cy="910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142875</xdr:rowOff>
    </xdr:from>
    <xdr:to>
      <xdr:col>11</xdr:col>
      <xdr:colOff>336051</xdr:colOff>
      <xdr:row>98</xdr:row>
      <xdr:rowOff>66674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67875"/>
          <a:ext cx="6432051" cy="906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605001</xdr:colOff>
      <xdr:row>99</xdr:row>
      <xdr:rowOff>114301</xdr:rowOff>
    </xdr:from>
    <xdr:to>
      <xdr:col>11</xdr:col>
      <xdr:colOff>320989</xdr:colOff>
      <xdr:row>147</xdr:row>
      <xdr:rowOff>90487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001" y="18973801"/>
          <a:ext cx="6421588" cy="9120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8987</xdr:colOff>
      <xdr:row>148</xdr:row>
      <xdr:rowOff>188699</xdr:rowOff>
    </xdr:from>
    <xdr:to>
      <xdr:col>11</xdr:col>
      <xdr:colOff>313535</xdr:colOff>
      <xdr:row>196</xdr:row>
      <xdr:rowOff>74156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25" y="28116718"/>
          <a:ext cx="6414925" cy="8943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603584</xdr:colOff>
      <xdr:row>197</xdr:row>
      <xdr:rowOff>188621</xdr:rowOff>
    </xdr:from>
    <xdr:to>
      <xdr:col>11</xdr:col>
      <xdr:colOff>304800</xdr:colOff>
      <xdr:row>245</xdr:row>
      <xdr:rowOff>52639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584" y="37717121"/>
          <a:ext cx="6406816" cy="900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</xdr:colOff>
      <xdr:row>247</xdr:row>
      <xdr:rowOff>8436</xdr:rowOff>
    </xdr:from>
    <xdr:to>
      <xdr:col>11</xdr:col>
      <xdr:colOff>323849</xdr:colOff>
      <xdr:row>294</xdr:row>
      <xdr:rowOff>109498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47061936"/>
          <a:ext cx="6410325" cy="9054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8058</xdr:colOff>
      <xdr:row>296</xdr:row>
      <xdr:rowOff>14467</xdr:rowOff>
    </xdr:from>
    <xdr:to>
      <xdr:col>11</xdr:col>
      <xdr:colOff>323170</xdr:colOff>
      <xdr:row>343</xdr:row>
      <xdr:rowOff>103487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79" y="55395538"/>
          <a:ext cx="6438327" cy="8882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2" zoomScale="112" zoomScaleNormal="112" workbookViewId="0">
      <selection activeCell="E358" sqref="E35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view="pageBreakPreview" topLeftCell="A11" zoomScale="60" workbookViewId="0">
      <selection activeCell="C19" sqref="C19:H19"/>
    </sheetView>
  </sheetViews>
  <sheetFormatPr defaultRowHeight="15.75" x14ac:dyDescent="0.25"/>
  <cols>
    <col min="1" max="1" width="8.85546875" style="48" customWidth="1"/>
    <col min="2" max="2" width="25.140625" style="48" customWidth="1"/>
    <col min="3" max="3" width="21" style="48" customWidth="1"/>
    <col min="4" max="5" width="20.7109375" style="48" customWidth="1"/>
    <col min="6" max="6" width="26.5703125" style="48" customWidth="1"/>
    <col min="7" max="7" width="22.85546875" style="48" customWidth="1"/>
    <col min="8" max="8" width="16.28515625" style="48" customWidth="1"/>
    <col min="9" max="16384" width="9.140625" style="48"/>
  </cols>
  <sheetData>
    <row r="1" spans="1:8" x14ac:dyDescent="0.25">
      <c r="A1" s="1" t="s">
        <v>0</v>
      </c>
      <c r="B1" s="46"/>
      <c r="C1" s="46"/>
      <c r="D1" s="46"/>
      <c r="E1" s="46"/>
      <c r="F1" s="62"/>
      <c r="G1" s="62"/>
      <c r="H1" s="46"/>
    </row>
    <row r="2" spans="1:8" x14ac:dyDescent="0.25">
      <c r="A2" s="1" t="s">
        <v>1</v>
      </c>
      <c r="B2" s="46"/>
      <c r="C2" s="46"/>
      <c r="D2" s="46"/>
      <c r="E2" s="46"/>
      <c r="F2" s="62"/>
      <c r="G2" s="62"/>
      <c r="H2" s="46"/>
    </row>
    <row r="3" spans="1:8" ht="16.5" thickBot="1" x14ac:dyDescent="0.3">
      <c r="A3" s="1" t="s">
        <v>2</v>
      </c>
      <c r="B3" s="46"/>
      <c r="C3" s="46"/>
      <c r="D3" s="46"/>
      <c r="E3" s="46"/>
      <c r="F3" s="62"/>
      <c r="G3" s="62"/>
      <c r="H3" s="46"/>
    </row>
    <row r="4" spans="1:8" ht="48" thickBot="1" x14ac:dyDescent="0.3">
      <c r="A4" s="32" t="s">
        <v>3</v>
      </c>
      <c r="B4" s="49" t="s">
        <v>4</v>
      </c>
      <c r="C4" s="175" t="s">
        <v>5</v>
      </c>
      <c r="D4" s="176"/>
      <c r="E4" s="177" t="s">
        <v>6</v>
      </c>
      <c r="F4" s="178"/>
      <c r="G4" s="61"/>
      <c r="H4" s="46"/>
    </row>
    <row r="5" spans="1:8" ht="30.75" customHeight="1" thickBot="1" x14ac:dyDescent="0.3">
      <c r="A5" s="179" t="s">
        <v>7</v>
      </c>
      <c r="B5" s="180"/>
      <c r="C5" s="180"/>
      <c r="D5" s="180"/>
      <c r="E5" s="180"/>
      <c r="F5" s="180"/>
      <c r="G5" s="180"/>
      <c r="H5" s="46"/>
    </row>
    <row r="6" spans="1:8" x14ac:dyDescent="0.25">
      <c r="A6" s="46"/>
      <c r="B6" s="46"/>
      <c r="C6" s="46"/>
      <c r="D6" s="46"/>
      <c r="E6" s="46"/>
      <c r="F6" s="62"/>
      <c r="G6" s="62"/>
      <c r="H6" s="46"/>
    </row>
    <row r="7" spans="1:8" x14ac:dyDescent="0.25">
      <c r="A7" s="46"/>
      <c r="B7" s="46"/>
      <c r="C7" s="46"/>
      <c r="D7" s="46"/>
      <c r="E7" s="46"/>
      <c r="F7" s="62"/>
      <c r="G7" s="62"/>
      <c r="H7" s="46"/>
    </row>
    <row r="8" spans="1:8" x14ac:dyDescent="0.25">
      <c r="A8" s="46"/>
      <c r="B8" s="46"/>
      <c r="C8" s="46"/>
      <c r="D8" s="46"/>
      <c r="E8" s="46"/>
      <c r="F8" s="62"/>
      <c r="G8" s="62"/>
      <c r="H8" s="46"/>
    </row>
    <row r="9" spans="1:8" ht="18.75" x14ac:dyDescent="0.3">
      <c r="A9" s="47" t="s">
        <v>8</v>
      </c>
      <c r="B9" s="46"/>
      <c r="C9" s="46"/>
      <c r="D9" s="46"/>
      <c r="E9" s="46"/>
      <c r="F9" s="62"/>
      <c r="G9" s="62"/>
      <c r="H9" s="46"/>
    </row>
    <row r="10" spans="1:8" ht="19.5" thickBot="1" x14ac:dyDescent="0.35">
      <c r="A10" s="47" t="s">
        <v>9</v>
      </c>
      <c r="B10" s="46"/>
      <c r="C10" s="46"/>
      <c r="D10" s="46"/>
      <c r="E10" s="46"/>
      <c r="F10" s="62"/>
      <c r="G10" s="62"/>
      <c r="H10" s="46"/>
    </row>
    <row r="11" spans="1:8" ht="19.5" customHeight="1" thickBot="1" x14ac:dyDescent="0.3">
      <c r="A11" s="181" t="s">
        <v>3</v>
      </c>
      <c r="B11" s="183" t="s">
        <v>4</v>
      </c>
      <c r="C11" s="184" t="s">
        <v>65</v>
      </c>
      <c r="D11" s="185"/>
      <c r="E11" s="186" t="s">
        <v>59</v>
      </c>
      <c r="F11" s="184" t="s">
        <v>154</v>
      </c>
      <c r="G11" s="185"/>
      <c r="H11" s="173" t="s">
        <v>51</v>
      </c>
    </row>
    <row r="12" spans="1:8" ht="146.25" customHeight="1" thickBot="1" x14ac:dyDescent="0.3">
      <c r="A12" s="182"/>
      <c r="B12" s="174"/>
      <c r="C12" s="71" t="s">
        <v>54</v>
      </c>
      <c r="D12" s="64" t="s">
        <v>60</v>
      </c>
      <c r="E12" s="174"/>
      <c r="F12" s="70" t="s">
        <v>61</v>
      </c>
      <c r="G12" s="65" t="s">
        <v>62</v>
      </c>
      <c r="H12" s="174"/>
    </row>
    <row r="13" spans="1:8" ht="16.5" thickBot="1" x14ac:dyDescent="0.3">
      <c r="A13" s="37">
        <v>1</v>
      </c>
      <c r="B13" s="52">
        <v>2</v>
      </c>
      <c r="C13" s="3">
        <v>3</v>
      </c>
      <c r="D13" s="3">
        <v>5</v>
      </c>
      <c r="E13" s="38">
        <v>6</v>
      </c>
      <c r="F13" s="38"/>
      <c r="G13" s="38"/>
      <c r="H13" s="38">
        <v>10</v>
      </c>
    </row>
    <row r="14" spans="1:8" ht="36" customHeight="1" thickBot="1" x14ac:dyDescent="0.3">
      <c r="A14" s="37">
        <v>11000</v>
      </c>
      <c r="B14" s="52" t="s">
        <v>11</v>
      </c>
      <c r="C14" s="74">
        <v>6130032</v>
      </c>
      <c r="D14" s="50">
        <v>1458524.11</v>
      </c>
      <c r="E14" s="50">
        <f>D14/C14*100</f>
        <v>23.793091292182488</v>
      </c>
      <c r="F14" s="50">
        <v>7261533.8899999997</v>
      </c>
      <c r="G14" s="79">
        <f>1061586.06+491200.83+173156.52</f>
        <v>1725943.4100000001</v>
      </c>
      <c r="H14" s="51">
        <f>G14/F14</f>
        <v>0.23768303448625785</v>
      </c>
    </row>
    <row r="15" spans="1:8" ht="36" customHeight="1" thickBot="1" x14ac:dyDescent="0.3">
      <c r="A15" s="37">
        <v>13000</v>
      </c>
      <c r="B15" s="38" t="s">
        <v>12</v>
      </c>
      <c r="C15" s="72">
        <v>1619739</v>
      </c>
      <c r="D15" s="50">
        <v>296037.46999999997</v>
      </c>
      <c r="E15" s="50">
        <f t="shared" ref="E15:E19" si="0">D15/C15*100</f>
        <v>18.276862506860674</v>
      </c>
      <c r="F15" s="50">
        <v>2312000</v>
      </c>
      <c r="G15" s="81">
        <f>89356.63+152777.39+14520.43</f>
        <v>256654.45</v>
      </c>
      <c r="H15" s="51">
        <f t="shared" ref="H15:H19" si="1">G15/F15</f>
        <v>0.11100971020761247</v>
      </c>
    </row>
    <row r="16" spans="1:8" ht="36" customHeight="1" thickBot="1" x14ac:dyDescent="0.3">
      <c r="A16" s="37">
        <v>13200</v>
      </c>
      <c r="B16" s="38" t="s">
        <v>13</v>
      </c>
      <c r="C16" s="75">
        <v>241000</v>
      </c>
      <c r="D16" s="50">
        <v>76906.22</v>
      </c>
      <c r="E16" s="50">
        <f t="shared" si="0"/>
        <v>31.911294605809132</v>
      </c>
      <c r="F16" s="50">
        <v>241000</v>
      </c>
      <c r="G16" s="81">
        <v>68359.350000000006</v>
      </c>
      <c r="H16" s="51">
        <f t="shared" si="1"/>
        <v>0.283648755186722</v>
      </c>
    </row>
    <row r="17" spans="1:8" ht="36" customHeight="1" thickBot="1" x14ac:dyDescent="0.3">
      <c r="A17" s="37">
        <v>21000</v>
      </c>
      <c r="B17" s="52" t="s">
        <v>14</v>
      </c>
      <c r="C17" s="72">
        <v>140000</v>
      </c>
      <c r="D17" s="50">
        <v>41510</v>
      </c>
      <c r="E17" s="50">
        <f t="shared" si="0"/>
        <v>29.65</v>
      </c>
      <c r="F17" s="50">
        <v>140000</v>
      </c>
      <c r="G17" s="81">
        <v>25317.56</v>
      </c>
      <c r="H17" s="51">
        <f t="shared" si="1"/>
        <v>0.1808397142857143</v>
      </c>
    </row>
    <row r="18" spans="1:8" ht="36" customHeight="1" thickBot="1" x14ac:dyDescent="0.3">
      <c r="A18" s="37">
        <v>30000</v>
      </c>
      <c r="B18" s="38" t="s">
        <v>15</v>
      </c>
      <c r="C18" s="73">
        <v>77988</v>
      </c>
      <c r="D18" s="50">
        <v>15361</v>
      </c>
      <c r="E18" s="50">
        <f t="shared" si="0"/>
        <v>19.696619992819407</v>
      </c>
      <c r="F18" s="50">
        <v>1486000</v>
      </c>
      <c r="G18" s="81"/>
      <c r="H18" s="51">
        <f t="shared" si="1"/>
        <v>0</v>
      </c>
    </row>
    <row r="19" spans="1:8" ht="36" customHeight="1" thickBot="1" x14ac:dyDescent="0.3">
      <c r="A19" s="37"/>
      <c r="B19" s="38" t="s">
        <v>16</v>
      </c>
      <c r="C19" s="137">
        <f>C14+C15+C16+C17+C18</f>
        <v>8208759</v>
      </c>
      <c r="D19" s="137">
        <f>SUM(D14:D18)</f>
        <v>1888338.8</v>
      </c>
      <c r="E19" s="73">
        <f t="shared" si="0"/>
        <v>23.003949805323799</v>
      </c>
      <c r="F19" s="137">
        <f>SUM(F14:F18)</f>
        <v>11440533.890000001</v>
      </c>
      <c r="G19" s="138">
        <f>SUM(G14:G18)</f>
        <v>2076274.7700000003</v>
      </c>
      <c r="H19" s="139">
        <f t="shared" si="1"/>
        <v>0.1814840801979391</v>
      </c>
    </row>
    <row r="21" spans="1:8" x14ac:dyDescent="0.25">
      <c r="G21" s="80"/>
    </row>
    <row r="22" spans="1:8" x14ac:dyDescent="0.25">
      <c r="G22" s="80"/>
    </row>
    <row r="23" spans="1:8" x14ac:dyDescent="0.25">
      <c r="G23" s="80"/>
    </row>
    <row r="26" spans="1:8" x14ac:dyDescent="0.25">
      <c r="F26" s="130"/>
      <c r="G26" s="131"/>
      <c r="H26" s="130"/>
    </row>
    <row r="27" spans="1:8" x14ac:dyDescent="0.25">
      <c r="F27" s="130"/>
      <c r="G27" s="131"/>
      <c r="H27" s="132"/>
    </row>
    <row r="28" spans="1:8" x14ac:dyDescent="0.25">
      <c r="F28" s="130"/>
      <c r="G28" s="131"/>
      <c r="H28" s="132"/>
    </row>
    <row r="29" spans="1:8" x14ac:dyDescent="0.25">
      <c r="F29" s="130"/>
      <c r="G29" s="131"/>
      <c r="H29" s="132"/>
    </row>
    <row r="30" spans="1:8" x14ac:dyDescent="0.25">
      <c r="F30" s="130"/>
      <c r="G30" s="131"/>
      <c r="H30" s="132"/>
    </row>
    <row r="31" spans="1:8" x14ac:dyDescent="0.25">
      <c r="F31" s="130"/>
      <c r="G31" s="131"/>
      <c r="H31" s="132"/>
    </row>
    <row r="32" spans="1:8" x14ac:dyDescent="0.25">
      <c r="F32" s="130"/>
      <c r="G32" s="131"/>
      <c r="H32" s="132"/>
    </row>
    <row r="33" spans="6:8" x14ac:dyDescent="0.25">
      <c r="F33" s="130"/>
      <c r="G33" s="131"/>
      <c r="H33" s="132"/>
    </row>
    <row r="34" spans="6:8" x14ac:dyDescent="0.25">
      <c r="F34" s="130"/>
      <c r="G34" s="130"/>
      <c r="H34" s="132"/>
    </row>
    <row r="35" spans="6:8" x14ac:dyDescent="0.25">
      <c r="F35" s="130"/>
      <c r="G35" s="130"/>
      <c r="H35" s="130"/>
    </row>
    <row r="36" spans="6:8" x14ac:dyDescent="0.25">
      <c r="F36" s="130"/>
      <c r="G36" s="130"/>
      <c r="H36" s="130"/>
    </row>
    <row r="37" spans="6:8" x14ac:dyDescent="0.25">
      <c r="F37" s="130"/>
      <c r="G37" s="133"/>
      <c r="H37" s="130"/>
    </row>
    <row r="38" spans="6:8" x14ac:dyDescent="0.25">
      <c r="F38" s="130"/>
      <c r="G38" s="133"/>
      <c r="H38" s="132"/>
    </row>
    <row r="39" spans="6:8" x14ac:dyDescent="0.25">
      <c r="F39" s="130"/>
      <c r="G39" s="133"/>
      <c r="H39" s="132"/>
    </row>
    <row r="40" spans="6:8" x14ac:dyDescent="0.25">
      <c r="F40" s="130"/>
      <c r="G40" s="133"/>
      <c r="H40" s="132"/>
    </row>
    <row r="41" spans="6:8" x14ac:dyDescent="0.25">
      <c r="F41" s="130"/>
      <c r="G41" s="134"/>
      <c r="H41" s="132"/>
    </row>
    <row r="42" spans="6:8" x14ac:dyDescent="0.25">
      <c r="F42" s="130"/>
      <c r="G42" s="133"/>
      <c r="H42" s="132"/>
    </row>
    <row r="43" spans="6:8" x14ac:dyDescent="0.25">
      <c r="F43" s="130"/>
      <c r="G43" s="133"/>
      <c r="H43" s="132"/>
    </row>
    <row r="44" spans="6:8" x14ac:dyDescent="0.25">
      <c r="F44" s="130"/>
      <c r="G44" s="130"/>
      <c r="H44" s="132"/>
    </row>
    <row r="45" spans="6:8" x14ac:dyDescent="0.25">
      <c r="F45" s="130"/>
      <c r="G45" s="130"/>
      <c r="H45" s="130"/>
    </row>
    <row r="46" spans="6:8" x14ac:dyDescent="0.25">
      <c r="F46" s="130"/>
      <c r="G46" s="130"/>
      <c r="H46" s="130"/>
    </row>
    <row r="47" spans="6:8" x14ac:dyDescent="0.25">
      <c r="F47" s="130"/>
      <c r="G47" s="130"/>
      <c r="H47" s="130"/>
    </row>
    <row r="48" spans="6:8" x14ac:dyDescent="0.25">
      <c r="F48" s="130"/>
      <c r="G48" s="133"/>
      <c r="H48" s="130"/>
    </row>
    <row r="49" spans="6:8" x14ac:dyDescent="0.25">
      <c r="F49" s="130"/>
      <c r="G49" s="133"/>
      <c r="H49" s="132"/>
    </row>
    <row r="50" spans="6:8" x14ac:dyDescent="0.25">
      <c r="F50" s="130"/>
      <c r="G50" s="133"/>
      <c r="H50" s="132"/>
    </row>
    <row r="51" spans="6:8" x14ac:dyDescent="0.25">
      <c r="F51" s="130"/>
      <c r="G51" s="133"/>
      <c r="H51" s="132"/>
    </row>
    <row r="52" spans="6:8" x14ac:dyDescent="0.25">
      <c r="F52" s="130"/>
      <c r="G52" s="133"/>
      <c r="H52" s="132"/>
    </row>
    <row r="53" spans="6:8" x14ac:dyDescent="0.25">
      <c r="F53" s="130"/>
      <c r="G53" s="133"/>
      <c r="H53" s="132"/>
    </row>
    <row r="54" spans="6:8" x14ac:dyDescent="0.25">
      <c r="F54" s="130"/>
      <c r="G54" s="130"/>
      <c r="H54" s="132"/>
    </row>
    <row r="55" spans="6:8" x14ac:dyDescent="0.25">
      <c r="F55" s="130"/>
      <c r="G55" s="130"/>
      <c r="H55" s="130"/>
    </row>
    <row r="56" spans="6:8" x14ac:dyDescent="0.25">
      <c r="F56" s="130"/>
      <c r="G56" s="130"/>
      <c r="H56" s="130"/>
    </row>
    <row r="57" spans="6:8" x14ac:dyDescent="0.25">
      <c r="F57" s="130"/>
      <c r="G57" s="133"/>
      <c r="H57" s="130"/>
    </row>
    <row r="58" spans="6:8" x14ac:dyDescent="0.25">
      <c r="F58" s="130"/>
      <c r="G58" s="133"/>
      <c r="H58" s="132"/>
    </row>
    <row r="59" spans="6:8" x14ac:dyDescent="0.25">
      <c r="F59" s="130"/>
      <c r="G59" s="133"/>
      <c r="H59" s="132"/>
    </row>
    <row r="60" spans="6:8" x14ac:dyDescent="0.25">
      <c r="F60" s="130"/>
      <c r="G60" s="133"/>
      <c r="H60" s="132"/>
    </row>
    <row r="61" spans="6:8" x14ac:dyDescent="0.25">
      <c r="F61" s="130"/>
      <c r="G61" s="130"/>
      <c r="H61" s="132"/>
    </row>
    <row r="62" spans="6:8" x14ac:dyDescent="0.25">
      <c r="F62" s="130"/>
      <c r="G62" s="130"/>
      <c r="H62" s="130"/>
    </row>
    <row r="63" spans="6:8" x14ac:dyDescent="0.25">
      <c r="F63" s="130"/>
      <c r="G63" s="130"/>
      <c r="H63" s="135"/>
    </row>
    <row r="64" spans="6:8" x14ac:dyDescent="0.25">
      <c r="F64" s="130"/>
      <c r="G64" s="130"/>
      <c r="H64" s="130"/>
    </row>
    <row r="65" spans="6:8" x14ac:dyDescent="0.25">
      <c r="F65" s="130"/>
      <c r="G65" s="133"/>
      <c r="H65" s="130"/>
    </row>
    <row r="66" spans="6:8" x14ac:dyDescent="0.25">
      <c r="F66" s="130"/>
      <c r="G66" s="133"/>
      <c r="H66" s="132"/>
    </row>
    <row r="67" spans="6:8" x14ac:dyDescent="0.25">
      <c r="F67" s="130"/>
      <c r="G67" s="133"/>
      <c r="H67" s="132"/>
    </row>
    <row r="68" spans="6:8" x14ac:dyDescent="0.25">
      <c r="F68" s="130"/>
      <c r="G68" s="133"/>
      <c r="H68" s="132"/>
    </row>
    <row r="69" spans="6:8" x14ac:dyDescent="0.25">
      <c r="F69" s="130"/>
      <c r="G69" s="133"/>
      <c r="H69" s="132"/>
    </row>
    <row r="70" spans="6:8" x14ac:dyDescent="0.25">
      <c r="F70" s="130"/>
      <c r="G70" s="133"/>
      <c r="H70" s="132"/>
    </row>
    <row r="71" spans="6:8" x14ac:dyDescent="0.25">
      <c r="F71" s="130"/>
      <c r="G71" s="133"/>
      <c r="H71" s="132"/>
    </row>
    <row r="72" spans="6:8" x14ac:dyDescent="0.25">
      <c r="F72" s="130"/>
      <c r="G72" s="133"/>
      <c r="H72" s="132"/>
    </row>
    <row r="73" spans="6:8" x14ac:dyDescent="0.25">
      <c r="F73" s="130"/>
      <c r="G73" s="130"/>
      <c r="H73" s="132"/>
    </row>
    <row r="74" spans="6:8" x14ac:dyDescent="0.25">
      <c r="F74" s="130"/>
      <c r="G74" s="130"/>
      <c r="H74" s="132"/>
    </row>
  </sheetData>
  <mergeCells count="9">
    <mergeCell ref="H11:H12"/>
    <mergeCell ref="C4:D4"/>
    <mergeCell ref="E4:F4"/>
    <mergeCell ref="A5:G5"/>
    <mergeCell ref="A11:A12"/>
    <mergeCell ref="B11:B12"/>
    <mergeCell ref="C11:D11"/>
    <mergeCell ref="E11:E12"/>
    <mergeCell ref="F11:G11"/>
  </mergeCells>
  <pageMargins left="0.7" right="0.7" top="0.75" bottom="0.75" header="0.3" footer="0.3"/>
  <pageSetup scale="63" orientation="landscape" r:id="rId1"/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view="pageBreakPreview" topLeftCell="A76" zoomScale="60" workbookViewId="0">
      <selection activeCell="A60" sqref="A60:H78"/>
    </sheetView>
  </sheetViews>
  <sheetFormatPr defaultRowHeight="18.75" x14ac:dyDescent="0.3"/>
  <cols>
    <col min="1" max="1" width="8.5703125" style="125" customWidth="1"/>
    <col min="2" max="2" width="55" style="125" customWidth="1"/>
    <col min="3" max="3" width="27.140625" style="125" customWidth="1"/>
    <col min="4" max="4" width="20.5703125" style="125" customWidth="1"/>
    <col min="5" max="5" width="20.7109375" style="125" customWidth="1"/>
    <col min="6" max="6" width="31.7109375" style="125" customWidth="1"/>
    <col min="7" max="7" width="26.7109375" style="125" customWidth="1"/>
    <col min="8" max="8" width="24.5703125" style="125" customWidth="1"/>
    <col min="11" max="11" width="10.5703125" bestFit="1" customWidth="1"/>
    <col min="12" max="12" width="13.5703125" style="125" bestFit="1" customWidth="1"/>
    <col min="13" max="13" width="17.85546875" style="125" customWidth="1"/>
    <col min="14" max="14" width="12.7109375" style="125" bestFit="1" customWidth="1"/>
    <col min="15" max="15" width="13.5703125" style="125" customWidth="1"/>
    <col min="16" max="16" width="9.140625" style="125"/>
    <col min="17" max="17" width="10.28515625" style="125" bestFit="1" customWidth="1"/>
    <col min="18" max="16384" width="9.140625" style="125"/>
  </cols>
  <sheetData>
    <row r="1" spans="1:17" x14ac:dyDescent="0.3">
      <c r="A1" s="47" t="s">
        <v>12</v>
      </c>
    </row>
    <row r="2" spans="1:17" ht="19.5" thickBot="1" x14ac:dyDescent="0.35">
      <c r="A2" s="47" t="s">
        <v>68</v>
      </c>
    </row>
    <row r="3" spans="1:17" ht="19.5" thickBot="1" x14ac:dyDescent="0.35">
      <c r="A3" s="83"/>
      <c r="B3" s="84"/>
      <c r="C3" s="84"/>
      <c r="D3" s="84"/>
      <c r="E3" s="84"/>
      <c r="F3" s="85"/>
      <c r="G3" s="85"/>
      <c r="H3" s="85"/>
    </row>
    <row r="4" spans="1:17" ht="37.5" x14ac:dyDescent="0.3">
      <c r="A4" s="86">
        <v>13000</v>
      </c>
      <c r="B4" s="87" t="s">
        <v>69</v>
      </c>
      <c r="C4" s="87" t="s">
        <v>70</v>
      </c>
      <c r="D4" s="87" t="s">
        <v>150</v>
      </c>
      <c r="E4" s="88" t="s">
        <v>10</v>
      </c>
      <c r="F4" s="89" t="s">
        <v>153</v>
      </c>
      <c r="G4" s="87" t="s">
        <v>151</v>
      </c>
      <c r="H4" s="89" t="s">
        <v>10</v>
      </c>
    </row>
    <row r="5" spans="1:17" ht="34.5" customHeight="1" x14ac:dyDescent="0.3">
      <c r="A5" s="89">
        <v>13100</v>
      </c>
      <c r="B5" s="89" t="s">
        <v>71</v>
      </c>
      <c r="C5" s="90">
        <f>C6+C7+C8+C9+C10</f>
        <v>655609</v>
      </c>
      <c r="D5" s="91">
        <f>D6+D7+D8+D9+D10</f>
        <v>134696.91</v>
      </c>
      <c r="E5" s="92">
        <f>D5/C5*100</f>
        <v>20.545311305976583</v>
      </c>
      <c r="F5" s="90">
        <f>F6+F7+F8+F9+F10</f>
        <v>902073.9</v>
      </c>
      <c r="G5" s="91">
        <f>G6+G7+G8+G9+G10</f>
        <v>121446.29000000002</v>
      </c>
      <c r="H5" s="93">
        <f t="shared" ref="H5" si="0">G5/F5</f>
        <v>0.13463008961904344</v>
      </c>
      <c r="N5" s="94"/>
    </row>
    <row r="6" spans="1:17" x14ac:dyDescent="0.3">
      <c r="A6" s="95">
        <v>13130</v>
      </c>
      <c r="B6" s="95" t="s">
        <v>72</v>
      </c>
      <c r="C6" s="96">
        <v>30000</v>
      </c>
      <c r="D6" s="127">
        <f>13540</f>
        <v>13540</v>
      </c>
      <c r="E6" s="92">
        <f>D6/C6*100</f>
        <v>45.133333333333333</v>
      </c>
      <c r="F6" s="96">
        <v>52241</v>
      </c>
      <c r="G6" s="97">
        <f>840+150</f>
        <v>990</v>
      </c>
      <c r="H6" s="93">
        <f>G6/F6</f>
        <v>1.8950632644857489E-2</v>
      </c>
      <c r="N6" s="98"/>
      <c r="O6" s="98"/>
    </row>
    <row r="7" spans="1:17" x14ac:dyDescent="0.3">
      <c r="A7" s="95">
        <v>13140</v>
      </c>
      <c r="B7" s="95" t="s">
        <v>73</v>
      </c>
      <c r="C7" s="96">
        <f>131750+50400+47500</f>
        <v>229650</v>
      </c>
      <c r="D7" s="127">
        <f>18162.76+5414.47+5641.54</f>
        <v>29218.77</v>
      </c>
      <c r="E7" s="92">
        <f>D7/C7*100</f>
        <v>12.723174395819726</v>
      </c>
      <c r="F7" s="96">
        <f>252600-4767.1</f>
        <v>247832.9</v>
      </c>
      <c r="G7" s="97">
        <f>18558.47+9621.64+5456.85</f>
        <v>33636.959999999999</v>
      </c>
      <c r="H7" s="93">
        <f>G7/F7</f>
        <v>0.13572435298138383</v>
      </c>
      <c r="N7" s="98"/>
      <c r="O7" s="98"/>
    </row>
    <row r="8" spans="1:17" x14ac:dyDescent="0.3">
      <c r="A8" s="95">
        <v>13141</v>
      </c>
      <c r="B8" s="99" t="s">
        <v>74</v>
      </c>
      <c r="C8" s="96">
        <f>90000+78000+32200</f>
        <v>200200</v>
      </c>
      <c r="D8" s="128">
        <f>25226.25+14738.25+10218.93</f>
        <v>50183.43</v>
      </c>
      <c r="E8" s="92">
        <f t="shared" ref="E8:E10" si="1">D8/C8*100</f>
        <v>25.06664835164835</v>
      </c>
      <c r="F8" s="96">
        <v>314000</v>
      </c>
      <c r="G8" s="97">
        <f>21205.91+23802.92+3378.84</f>
        <v>48387.67</v>
      </c>
      <c r="H8" s="93">
        <f>G8/F8</f>
        <v>0.15410085987261146</v>
      </c>
      <c r="N8" s="98"/>
      <c r="O8" s="98"/>
    </row>
    <row r="9" spans="1:17" x14ac:dyDescent="0.3">
      <c r="A9" s="95">
        <v>13142</v>
      </c>
      <c r="B9" s="99" t="s">
        <v>75</v>
      </c>
      <c r="C9" s="96">
        <f>94000+40000+13000</f>
        <v>147000</v>
      </c>
      <c r="D9" s="128">
        <f>26393.78+6672.4+266</f>
        <v>33332.18</v>
      </c>
      <c r="E9" s="92">
        <f t="shared" si="1"/>
        <v>22.67495238095238</v>
      </c>
      <c r="F9" s="96">
        <v>210000</v>
      </c>
      <c r="G9" s="97">
        <f>19239.9+12195.08+3173.69</f>
        <v>34608.670000000006</v>
      </c>
      <c r="H9" s="93">
        <f>G9/F9</f>
        <v>0.16480319047619049</v>
      </c>
      <c r="N9" s="98"/>
      <c r="O9" s="98"/>
    </row>
    <row r="10" spans="1:17" x14ac:dyDescent="0.3">
      <c r="A10" s="95">
        <v>13143</v>
      </c>
      <c r="B10" s="99" t="s">
        <v>76</v>
      </c>
      <c r="C10" s="96">
        <f>36759+10000+2000</f>
        <v>48759</v>
      </c>
      <c r="D10" s="128">
        <f>7283.24+844.17+295.12</f>
        <v>8422.5300000000007</v>
      </c>
      <c r="E10" s="92">
        <f t="shared" si="1"/>
        <v>17.273795606964871</v>
      </c>
      <c r="F10" s="96">
        <v>78000</v>
      </c>
      <c r="G10" s="97">
        <f>1376+1831.26+615.73</f>
        <v>3822.9900000000002</v>
      </c>
      <c r="H10" s="93">
        <f>G10/F10</f>
        <v>4.9012692307692313E-2</v>
      </c>
      <c r="N10" s="98"/>
      <c r="O10" s="98"/>
    </row>
    <row r="11" spans="1:17" x14ac:dyDescent="0.3">
      <c r="A11" s="188"/>
      <c r="B11" s="189"/>
      <c r="C11" s="189"/>
      <c r="D11" s="189"/>
      <c r="E11" s="189"/>
      <c r="F11" s="189"/>
      <c r="G11" s="189"/>
      <c r="H11" s="190"/>
      <c r="N11" s="98"/>
      <c r="O11" s="98"/>
    </row>
    <row r="12" spans="1:17" x14ac:dyDescent="0.3">
      <c r="A12" s="191"/>
      <c r="B12" s="192"/>
      <c r="C12" s="192"/>
      <c r="D12" s="192"/>
      <c r="E12" s="192"/>
      <c r="F12" s="192"/>
      <c r="G12" s="192"/>
      <c r="H12" s="193"/>
      <c r="N12" s="98"/>
      <c r="O12" s="98"/>
    </row>
    <row r="13" spans="1:17" ht="37.5" customHeight="1" x14ac:dyDescent="0.3">
      <c r="A13" s="89">
        <v>13200</v>
      </c>
      <c r="B13" s="89" t="s">
        <v>77</v>
      </c>
      <c r="C13" s="100">
        <f>C14+C15+C16+C17+C18</f>
        <v>241000</v>
      </c>
      <c r="D13" s="91">
        <f>D18+D17+D16+D15+D14</f>
        <v>76906.22</v>
      </c>
      <c r="E13" s="97">
        <f>D13/C13*100</f>
        <v>31.911294605809132</v>
      </c>
      <c r="F13" s="100">
        <f>F14+F15+F16+F17+F18</f>
        <v>241000</v>
      </c>
      <c r="G13" s="91">
        <f>G14+G15+G16+G17+G18</f>
        <v>68359.350000000006</v>
      </c>
      <c r="H13" s="93">
        <f t="shared" ref="H13:H18" si="2">G13/F13</f>
        <v>0.283648755186722</v>
      </c>
      <c r="N13" s="98"/>
      <c r="O13" s="98"/>
      <c r="Q13" s="94"/>
    </row>
    <row r="14" spans="1:17" ht="24" customHeight="1" x14ac:dyDescent="0.3">
      <c r="A14" s="95"/>
      <c r="B14" s="95" t="s">
        <v>78</v>
      </c>
      <c r="C14" s="96">
        <v>121000</v>
      </c>
      <c r="D14" s="96">
        <v>28157.97</v>
      </c>
      <c r="E14" s="97">
        <f t="shared" ref="E14:E18" si="3">D14/C14*100</f>
        <v>23.271049586776861</v>
      </c>
      <c r="F14" s="96">
        <v>100000</v>
      </c>
      <c r="G14" s="97">
        <v>21424.49</v>
      </c>
      <c r="H14" s="93">
        <f t="shared" si="2"/>
        <v>0.21424490000000002</v>
      </c>
      <c r="O14" s="98"/>
    </row>
    <row r="15" spans="1:17" ht="24" customHeight="1" x14ac:dyDescent="0.3">
      <c r="A15" s="95"/>
      <c r="B15" s="95" t="s">
        <v>79</v>
      </c>
      <c r="C15" s="96">
        <v>15000</v>
      </c>
      <c r="D15" s="96">
        <v>2478.6</v>
      </c>
      <c r="E15" s="97">
        <f t="shared" si="3"/>
        <v>16.524000000000001</v>
      </c>
      <c r="F15" s="96">
        <v>17000</v>
      </c>
      <c r="G15" s="97">
        <v>4230.8</v>
      </c>
      <c r="H15" s="93">
        <f t="shared" si="2"/>
        <v>0.24887058823529412</v>
      </c>
      <c r="O15" s="98"/>
    </row>
    <row r="16" spans="1:17" ht="24" customHeight="1" x14ac:dyDescent="0.3">
      <c r="A16" s="95"/>
      <c r="B16" s="95" t="s">
        <v>80</v>
      </c>
      <c r="C16" s="96">
        <v>5000</v>
      </c>
      <c r="D16" s="96">
        <v>938.56</v>
      </c>
      <c r="E16" s="97">
        <f t="shared" si="3"/>
        <v>18.7712</v>
      </c>
      <c r="F16" s="96">
        <v>7000</v>
      </c>
      <c r="G16" s="97">
        <v>979.68</v>
      </c>
      <c r="H16" s="93">
        <f t="shared" si="2"/>
        <v>0.1399542857142857</v>
      </c>
    </row>
    <row r="17" spans="1:14" x14ac:dyDescent="0.3">
      <c r="A17" s="95"/>
      <c r="B17" s="95" t="s">
        <v>81</v>
      </c>
      <c r="C17" s="96">
        <v>50000</v>
      </c>
      <c r="D17" s="96">
        <v>39864.230000000003</v>
      </c>
      <c r="E17" s="97">
        <f t="shared" si="3"/>
        <v>79.728459999999998</v>
      </c>
      <c r="F17" s="96">
        <v>80000</v>
      </c>
      <c r="G17" s="97">
        <v>33722.5</v>
      </c>
      <c r="H17" s="93">
        <f t="shared" si="2"/>
        <v>0.42153125000000002</v>
      </c>
    </row>
    <row r="18" spans="1:14" x14ac:dyDescent="0.3">
      <c r="A18" s="95"/>
      <c r="B18" s="95" t="s">
        <v>82</v>
      </c>
      <c r="C18" s="96">
        <v>50000</v>
      </c>
      <c r="D18" s="96">
        <v>5466.86</v>
      </c>
      <c r="E18" s="97">
        <f t="shared" si="3"/>
        <v>10.933719999999999</v>
      </c>
      <c r="F18" s="96">
        <v>37000</v>
      </c>
      <c r="G18" s="97">
        <v>8001.88</v>
      </c>
      <c r="H18" s="93">
        <f t="shared" si="2"/>
        <v>0.21626702702702702</v>
      </c>
      <c r="N18" s="94"/>
    </row>
    <row r="19" spans="1:14" x14ac:dyDescent="0.3">
      <c r="C19" s="101"/>
      <c r="D19" s="102"/>
      <c r="E19" s="102"/>
      <c r="F19" s="102"/>
      <c r="G19" s="102"/>
      <c r="H19" s="102"/>
    </row>
    <row r="20" spans="1:14" x14ac:dyDescent="0.3">
      <c r="C20" s="103"/>
      <c r="D20" s="104"/>
      <c r="E20" s="104"/>
      <c r="F20" s="104"/>
      <c r="G20" s="104"/>
      <c r="H20" s="104"/>
    </row>
    <row r="21" spans="1:14" x14ac:dyDescent="0.3">
      <c r="A21" s="89">
        <v>13300</v>
      </c>
      <c r="B21" s="89" t="s">
        <v>83</v>
      </c>
      <c r="C21" s="100">
        <f>C22+C23+C24</f>
        <v>86750</v>
      </c>
      <c r="D21" s="91">
        <f>D22+D23</f>
        <v>27716.83</v>
      </c>
      <c r="E21" s="97">
        <f>D21/C21*100</f>
        <v>31.950236311239195</v>
      </c>
      <c r="F21" s="100">
        <f>F22+F23+F24</f>
        <v>112600</v>
      </c>
      <c r="G21" s="91">
        <f>G22+G23</f>
        <v>10424.720000000001</v>
      </c>
      <c r="H21" s="93">
        <f>G21/F21</f>
        <v>9.2581882770870344E-2</v>
      </c>
      <c r="N21" s="94"/>
    </row>
    <row r="22" spans="1:14" x14ac:dyDescent="0.3">
      <c r="A22" s="95">
        <v>13310</v>
      </c>
      <c r="B22" s="95" t="s">
        <v>84</v>
      </c>
      <c r="C22" s="96">
        <v>1700</v>
      </c>
      <c r="D22" s="97">
        <v>390</v>
      </c>
      <c r="E22" s="97">
        <f>D22/C22*100</f>
        <v>22.941176470588236</v>
      </c>
      <c r="F22" s="96">
        <v>1600</v>
      </c>
      <c r="G22" s="97">
        <v>390</v>
      </c>
      <c r="H22" s="93">
        <f>G22/F22</f>
        <v>0.24374999999999999</v>
      </c>
    </row>
    <row r="23" spans="1:14" x14ac:dyDescent="0.3">
      <c r="A23" s="95">
        <v>13320</v>
      </c>
      <c r="B23" s="95" t="s">
        <v>85</v>
      </c>
      <c r="C23" s="96">
        <v>84050</v>
      </c>
      <c r="D23" s="97">
        <f>16926.83+8000+2400</f>
        <v>27326.83</v>
      </c>
      <c r="E23" s="97">
        <f>D23/C23*100</f>
        <v>32.512587745389645</v>
      </c>
      <c r="F23" s="96">
        <v>110000</v>
      </c>
      <c r="G23" s="97">
        <f>2628+7406.72</f>
        <v>10034.720000000001</v>
      </c>
      <c r="H23" s="93">
        <f>G23/F23</f>
        <v>9.1224727272727277E-2</v>
      </c>
    </row>
    <row r="24" spans="1:14" x14ac:dyDescent="0.3">
      <c r="A24" s="95">
        <v>13330</v>
      </c>
      <c r="B24" s="95" t="s">
        <v>86</v>
      </c>
      <c r="C24" s="96">
        <v>1000</v>
      </c>
      <c r="D24" s="97">
        <v>0</v>
      </c>
      <c r="E24" s="97">
        <f>D24/C24*100</f>
        <v>0</v>
      </c>
      <c r="F24" s="96">
        <v>1000</v>
      </c>
      <c r="G24" s="97">
        <v>0</v>
      </c>
      <c r="H24" s="93"/>
    </row>
    <row r="25" spans="1:14" x14ac:dyDescent="0.3">
      <c r="A25" s="95">
        <v>13340</v>
      </c>
      <c r="B25" s="95" t="s">
        <v>87</v>
      </c>
      <c r="C25" s="97"/>
      <c r="D25" s="105"/>
      <c r="E25" s="105"/>
      <c r="F25" s="96">
        <v>0</v>
      </c>
      <c r="G25" s="95"/>
      <c r="H25" s="95"/>
    </row>
    <row r="26" spans="1:14" x14ac:dyDescent="0.3">
      <c r="A26" s="106"/>
      <c r="B26" s="189"/>
      <c r="C26" s="189"/>
      <c r="D26" s="189"/>
      <c r="E26" s="189"/>
      <c r="F26" s="189"/>
      <c r="G26" s="106"/>
      <c r="H26" s="106"/>
    </row>
    <row r="27" spans="1:14" x14ac:dyDescent="0.3">
      <c r="B27" s="192"/>
      <c r="C27" s="192"/>
      <c r="D27" s="192"/>
      <c r="E27" s="192"/>
      <c r="F27" s="192"/>
    </row>
    <row r="28" spans="1:14" x14ac:dyDescent="0.3">
      <c r="A28" s="89">
        <v>13400</v>
      </c>
      <c r="B28" s="89" t="s">
        <v>88</v>
      </c>
      <c r="C28" s="100">
        <f>C29+C32+C33+C34+C35</f>
        <v>168480</v>
      </c>
      <c r="D28" s="90">
        <f>D29+D30+D31+D32+D33+D34+D35+D36</f>
        <v>7036.37</v>
      </c>
      <c r="E28" s="107">
        <f>D28/C28*100</f>
        <v>4.1763829534662866</v>
      </c>
      <c r="F28" s="100">
        <f>F29+F32+F33+F34+F35</f>
        <v>207320</v>
      </c>
      <c r="G28" s="90">
        <f>G29+G32+G33+G34</f>
        <v>13279.09</v>
      </c>
      <c r="H28" s="93">
        <f>G28/F28</f>
        <v>6.4051176924561068E-2</v>
      </c>
      <c r="N28" s="94"/>
    </row>
    <row r="29" spans="1:14" x14ac:dyDescent="0.3">
      <c r="A29" s="95">
        <v>13410</v>
      </c>
      <c r="B29" s="95" t="s">
        <v>89</v>
      </c>
      <c r="C29" s="96">
        <v>6650</v>
      </c>
      <c r="D29" s="96">
        <v>0</v>
      </c>
      <c r="E29" s="107">
        <f t="shared" ref="E29:E35" si="4">D29/C29*100</f>
        <v>0</v>
      </c>
      <c r="F29" s="96">
        <v>15000</v>
      </c>
      <c r="G29" s="96">
        <f>5016+1381.86</f>
        <v>6397.86</v>
      </c>
      <c r="H29" s="96">
        <f>G29/F29*100</f>
        <v>42.652399999999993</v>
      </c>
    </row>
    <row r="30" spans="1:14" x14ac:dyDescent="0.3">
      <c r="A30" s="95">
        <v>13420</v>
      </c>
      <c r="B30" s="95" t="s">
        <v>90</v>
      </c>
      <c r="C30" s="96">
        <v>0</v>
      </c>
      <c r="D30" s="96">
        <v>0</v>
      </c>
      <c r="E30" s="107"/>
      <c r="F30" s="96">
        <v>0</v>
      </c>
      <c r="G30" s="96">
        <v>0</v>
      </c>
      <c r="H30" s="96">
        <v>0</v>
      </c>
    </row>
    <row r="31" spans="1:14" x14ac:dyDescent="0.3">
      <c r="A31" s="95">
        <v>13430</v>
      </c>
      <c r="B31" s="95" t="s">
        <v>91</v>
      </c>
      <c r="C31" s="96"/>
      <c r="D31" s="96">
        <v>0</v>
      </c>
      <c r="E31" s="107"/>
      <c r="F31" s="96"/>
      <c r="G31" s="96">
        <v>0</v>
      </c>
      <c r="H31" s="96">
        <v>0</v>
      </c>
    </row>
    <row r="32" spans="1:14" ht="37.5" x14ac:dyDescent="0.3">
      <c r="A32" s="95">
        <v>13440</v>
      </c>
      <c r="B32" s="95" t="s">
        <v>92</v>
      </c>
      <c r="C32" s="96">
        <v>3290</v>
      </c>
      <c r="D32" s="97">
        <v>2340</v>
      </c>
      <c r="E32" s="97">
        <f t="shared" si="4"/>
        <v>71.124620060790278</v>
      </c>
      <c r="F32" s="96">
        <v>40000</v>
      </c>
      <c r="G32" s="96">
        <f>684</f>
        <v>684</v>
      </c>
      <c r="H32" s="96">
        <f t="shared" ref="H32:H35" si="5">G32/F32*100</f>
        <v>1.71</v>
      </c>
    </row>
    <row r="33" spans="1:14" x14ac:dyDescent="0.3">
      <c r="A33" s="95">
        <v>13450</v>
      </c>
      <c r="B33" s="95" t="s">
        <v>93</v>
      </c>
      <c r="C33" s="96">
        <v>2200</v>
      </c>
      <c r="D33" s="97">
        <v>0</v>
      </c>
      <c r="E33" s="97">
        <f t="shared" si="4"/>
        <v>0</v>
      </c>
      <c r="F33" s="96">
        <v>30000</v>
      </c>
      <c r="G33" s="96">
        <v>2635.64</v>
      </c>
      <c r="H33" s="96">
        <f t="shared" si="5"/>
        <v>8.7854666666666663</v>
      </c>
    </row>
    <row r="34" spans="1:14" x14ac:dyDescent="0.3">
      <c r="A34" s="95">
        <v>13460</v>
      </c>
      <c r="B34" s="95" t="s">
        <v>94</v>
      </c>
      <c r="C34" s="96">
        <v>154340</v>
      </c>
      <c r="D34" s="97">
        <f>408+4218.37+70</f>
        <v>4696.37</v>
      </c>
      <c r="E34" s="97">
        <f t="shared" si="4"/>
        <v>3.0428728780614227</v>
      </c>
      <c r="F34" s="96">
        <v>117320</v>
      </c>
      <c r="G34" s="96">
        <f>608.13+2440+513.46</f>
        <v>3561.59</v>
      </c>
      <c r="H34" s="96">
        <f t="shared" si="5"/>
        <v>3.0357909989771565</v>
      </c>
    </row>
    <row r="35" spans="1:14" x14ac:dyDescent="0.3">
      <c r="A35" s="95">
        <v>13470</v>
      </c>
      <c r="B35" s="95" t="s">
        <v>95</v>
      </c>
      <c r="C35" s="96">
        <v>2000</v>
      </c>
      <c r="D35" s="108"/>
      <c r="E35" s="97">
        <f t="shared" si="4"/>
        <v>0</v>
      </c>
      <c r="F35" s="96">
        <v>5000</v>
      </c>
      <c r="G35" s="96">
        <v>0</v>
      </c>
      <c r="H35" s="96">
        <f t="shared" si="5"/>
        <v>0</v>
      </c>
    </row>
    <row r="36" spans="1:14" x14ac:dyDescent="0.3">
      <c r="A36" s="95">
        <v>13780</v>
      </c>
      <c r="B36" s="95" t="s">
        <v>96</v>
      </c>
      <c r="C36" s="97"/>
      <c r="D36" s="105"/>
      <c r="E36" s="107"/>
      <c r="F36" s="96">
        <v>0</v>
      </c>
      <c r="G36" s="96"/>
      <c r="H36" s="96">
        <v>0</v>
      </c>
    </row>
    <row r="37" spans="1:14" x14ac:dyDescent="0.3">
      <c r="A37" s="95"/>
      <c r="B37" s="194"/>
      <c r="C37" s="194"/>
      <c r="D37" s="194"/>
      <c r="E37" s="194"/>
      <c r="F37" s="95"/>
      <c r="G37" s="95"/>
      <c r="H37" s="95"/>
    </row>
    <row r="38" spans="1:14" x14ac:dyDescent="0.3">
      <c r="A38" s="105"/>
      <c r="B38" s="194"/>
      <c r="C38" s="194"/>
      <c r="D38" s="194"/>
      <c r="E38" s="194"/>
      <c r="F38" s="105"/>
      <c r="G38" s="105"/>
      <c r="H38" s="105"/>
    </row>
    <row r="39" spans="1:14" ht="37.5" x14ac:dyDescent="0.3">
      <c r="A39" s="109">
        <v>1350</v>
      </c>
      <c r="B39" s="110" t="s">
        <v>97</v>
      </c>
      <c r="C39" s="111">
        <f>C40+C42+C48</f>
        <v>54040</v>
      </c>
      <c r="D39" s="97">
        <f>D40+D41+D42+D48</f>
        <v>0</v>
      </c>
      <c r="E39" s="105"/>
      <c r="F39" s="111">
        <f>F40+F42+F48</f>
        <v>260000</v>
      </c>
      <c r="G39" s="105"/>
      <c r="H39" s="111">
        <f>G39/F39*100</f>
        <v>0</v>
      </c>
      <c r="N39" s="94"/>
    </row>
    <row r="40" spans="1:14" x14ac:dyDescent="0.3">
      <c r="A40" s="112">
        <v>13501</v>
      </c>
      <c r="B40" s="113" t="s">
        <v>98</v>
      </c>
      <c r="C40" s="114">
        <v>4700</v>
      </c>
      <c r="D40" s="105"/>
      <c r="E40" s="105"/>
      <c r="F40" s="114">
        <v>20000</v>
      </c>
      <c r="G40" s="97">
        <v>0</v>
      </c>
      <c r="H40" s="111">
        <f t="shared" ref="H40:H42" si="6">G40/F40*100</f>
        <v>0</v>
      </c>
    </row>
    <row r="41" spans="1:14" x14ac:dyDescent="0.3">
      <c r="A41" s="112">
        <v>13502</v>
      </c>
      <c r="B41" s="113" t="s">
        <v>99</v>
      </c>
      <c r="C41" s="114">
        <v>0</v>
      </c>
      <c r="D41" s="105"/>
      <c r="E41" s="105"/>
      <c r="F41" s="114">
        <v>0</v>
      </c>
      <c r="G41" s="97">
        <v>0</v>
      </c>
      <c r="H41" s="111">
        <v>0</v>
      </c>
    </row>
    <row r="42" spans="1:14" x14ac:dyDescent="0.3">
      <c r="A42" s="112">
        <v>13503</v>
      </c>
      <c r="B42" s="113" t="s">
        <v>100</v>
      </c>
      <c r="C42" s="114">
        <v>21000</v>
      </c>
      <c r="D42" s="105"/>
      <c r="E42" s="105"/>
      <c r="F42" s="114">
        <v>180000</v>
      </c>
      <c r="G42" s="105"/>
      <c r="H42" s="111">
        <f t="shared" si="6"/>
        <v>0</v>
      </c>
    </row>
    <row r="43" spans="1:14" ht="37.5" x14ac:dyDescent="0.3">
      <c r="A43" s="112">
        <v>13504</v>
      </c>
      <c r="B43" s="113" t="s">
        <v>101</v>
      </c>
      <c r="C43" s="115"/>
      <c r="D43" s="105"/>
      <c r="E43" s="105"/>
      <c r="F43" s="114"/>
      <c r="G43" s="116"/>
      <c r="H43" s="116">
        <v>0</v>
      </c>
    </row>
    <row r="44" spans="1:14" x14ac:dyDescent="0.3">
      <c r="A44" s="112">
        <v>13505</v>
      </c>
      <c r="B44" s="113" t="s">
        <v>102</v>
      </c>
      <c r="C44" s="115"/>
      <c r="D44" s="105"/>
      <c r="E44" s="105"/>
      <c r="F44" s="114"/>
      <c r="G44" s="116"/>
      <c r="H44" s="116">
        <v>0</v>
      </c>
    </row>
    <row r="45" spans="1:14" x14ac:dyDescent="0.3">
      <c r="A45" s="112">
        <v>13506</v>
      </c>
      <c r="B45" s="113" t="s">
        <v>103</v>
      </c>
      <c r="C45" s="115"/>
      <c r="D45" s="105"/>
      <c r="E45" s="105"/>
      <c r="F45" s="114"/>
      <c r="G45" s="116"/>
      <c r="H45" s="116">
        <v>0</v>
      </c>
    </row>
    <row r="46" spans="1:14" ht="37.5" x14ac:dyDescent="0.3">
      <c r="A46" s="112">
        <v>13507</v>
      </c>
      <c r="B46" s="113" t="s">
        <v>104</v>
      </c>
      <c r="C46" s="115"/>
      <c r="D46" s="105"/>
      <c r="E46" s="105"/>
      <c r="F46" s="114"/>
      <c r="G46" s="116"/>
      <c r="H46" s="116">
        <v>0</v>
      </c>
    </row>
    <row r="47" spans="1:14" x14ac:dyDescent="0.3">
      <c r="A47" s="112">
        <v>13508</v>
      </c>
      <c r="B47" s="113" t="s">
        <v>105</v>
      </c>
      <c r="C47" s="115"/>
      <c r="D47" s="105"/>
      <c r="E47" s="105"/>
      <c r="F47" s="114"/>
      <c r="G47" s="116"/>
      <c r="H47" s="116">
        <v>0</v>
      </c>
    </row>
    <row r="48" spans="1:14" x14ac:dyDescent="0.3">
      <c r="A48" s="112">
        <v>13509</v>
      </c>
      <c r="B48" s="113" t="s">
        <v>106</v>
      </c>
      <c r="C48" s="114">
        <v>28340</v>
      </c>
      <c r="D48" s="105"/>
      <c r="E48" s="105"/>
      <c r="F48" s="114">
        <v>60000</v>
      </c>
      <c r="G48" s="105"/>
      <c r="H48" s="116">
        <f>G48/F48*100</f>
        <v>0</v>
      </c>
    </row>
    <row r="49" spans="1:14" x14ac:dyDescent="0.3">
      <c r="A49" s="117"/>
      <c r="B49" s="195"/>
      <c r="C49" s="195"/>
      <c r="D49" s="195"/>
      <c r="E49" s="195"/>
      <c r="F49" s="195"/>
      <c r="G49" s="118"/>
      <c r="H49" s="118"/>
    </row>
    <row r="50" spans="1:14" x14ac:dyDescent="0.3">
      <c r="B50" s="196"/>
      <c r="C50" s="196"/>
      <c r="D50" s="196"/>
      <c r="E50" s="196"/>
      <c r="F50" s="196"/>
    </row>
    <row r="51" spans="1:14" ht="37.5" x14ac:dyDescent="0.3">
      <c r="A51" s="109">
        <v>1360</v>
      </c>
      <c r="B51" s="110" t="s">
        <v>107</v>
      </c>
      <c r="C51" s="111">
        <f>C52</f>
        <v>85210</v>
      </c>
      <c r="D51" s="91">
        <f>D52</f>
        <v>17816.169999999998</v>
      </c>
      <c r="E51" s="97">
        <f>D51/C51*100</f>
        <v>20.908543598169228</v>
      </c>
      <c r="F51" s="111">
        <f>F52+F54</f>
        <v>170000</v>
      </c>
      <c r="G51" s="111">
        <f>G52+G54</f>
        <v>14495.65</v>
      </c>
      <c r="H51" s="111">
        <f>G51/F51*100</f>
        <v>8.52685294117647</v>
      </c>
      <c r="N51" s="94"/>
    </row>
    <row r="52" spans="1:14" x14ac:dyDescent="0.3">
      <c r="A52" s="112">
        <v>13610</v>
      </c>
      <c r="B52" s="113" t="s">
        <v>108</v>
      </c>
      <c r="C52" s="116">
        <v>85210</v>
      </c>
      <c r="D52" s="97">
        <v>17816.169999999998</v>
      </c>
      <c r="E52" s="97">
        <f>D52/C52*100</f>
        <v>20.908543598169228</v>
      </c>
      <c r="F52" s="114">
        <v>120000</v>
      </c>
      <c r="G52" s="116">
        <v>14249.65</v>
      </c>
      <c r="H52" s="116">
        <f>G52/F52*100</f>
        <v>11.874708333333334</v>
      </c>
    </row>
    <row r="53" spans="1:14" x14ac:dyDescent="0.3">
      <c r="A53" s="112">
        <v>13650</v>
      </c>
      <c r="B53" s="113" t="s">
        <v>109</v>
      </c>
      <c r="C53" s="97"/>
      <c r="D53" s="105"/>
      <c r="E53" s="105"/>
      <c r="F53" s="114">
        <v>0</v>
      </c>
      <c r="G53" s="116">
        <v>0</v>
      </c>
      <c r="H53" s="116"/>
    </row>
    <row r="54" spans="1:14" x14ac:dyDescent="0.3">
      <c r="A54" s="112">
        <v>13660</v>
      </c>
      <c r="B54" s="113" t="s">
        <v>110</v>
      </c>
      <c r="C54" s="97"/>
      <c r="D54" s="105"/>
      <c r="E54" s="105"/>
      <c r="F54" s="114">
        <v>50000</v>
      </c>
      <c r="G54" s="116">
        <v>246</v>
      </c>
      <c r="H54" s="119"/>
    </row>
    <row r="55" spans="1:14" x14ac:dyDescent="0.3">
      <c r="A55" s="112">
        <v>13670</v>
      </c>
      <c r="B55" s="113" t="s">
        <v>111</v>
      </c>
      <c r="C55" s="97"/>
      <c r="D55" s="105"/>
      <c r="E55" s="105"/>
      <c r="F55" s="114">
        <v>0</v>
      </c>
      <c r="G55" s="116">
        <v>0</v>
      </c>
      <c r="H55" s="119"/>
    </row>
    <row r="56" spans="1:14" x14ac:dyDescent="0.3">
      <c r="A56" s="112">
        <v>13680</v>
      </c>
      <c r="B56" s="113" t="s">
        <v>112</v>
      </c>
      <c r="C56" s="97"/>
      <c r="D56" s="105"/>
      <c r="E56" s="105"/>
      <c r="F56" s="114">
        <v>0</v>
      </c>
      <c r="G56" s="116">
        <v>0</v>
      </c>
      <c r="H56" s="119"/>
    </row>
    <row r="57" spans="1:14" x14ac:dyDescent="0.3">
      <c r="A57" s="197"/>
      <c r="B57" s="187"/>
      <c r="C57" s="187"/>
      <c r="D57" s="187"/>
      <c r="E57" s="187"/>
      <c r="F57" s="187"/>
      <c r="G57" s="198"/>
      <c r="H57" s="198"/>
    </row>
    <row r="58" spans="1:14" x14ac:dyDescent="0.3">
      <c r="A58" s="197"/>
      <c r="B58" s="187"/>
      <c r="C58" s="187"/>
      <c r="D58" s="187"/>
      <c r="E58" s="187"/>
      <c r="F58" s="187"/>
      <c r="G58" s="198"/>
      <c r="H58" s="198"/>
    </row>
    <row r="59" spans="1:14" x14ac:dyDescent="0.3">
      <c r="A59" s="197"/>
      <c r="B59" s="187"/>
      <c r="C59" s="187"/>
      <c r="D59" s="187"/>
      <c r="E59" s="187"/>
      <c r="F59" s="187"/>
      <c r="G59" s="198"/>
      <c r="H59" s="198"/>
    </row>
    <row r="60" spans="1:14" ht="37.5" x14ac:dyDescent="0.3">
      <c r="A60" s="109">
        <v>1370</v>
      </c>
      <c r="B60" s="110" t="s">
        <v>113</v>
      </c>
      <c r="C60" s="111">
        <f>C62+C67+C68</f>
        <v>112680</v>
      </c>
      <c r="D60" s="120">
        <v>13679.1</v>
      </c>
      <c r="E60" s="121">
        <f>D60/C60*100</f>
        <v>12.139776357827477</v>
      </c>
      <c r="F60" s="111">
        <f>F62+F67+F68</f>
        <v>85000</v>
      </c>
      <c r="G60" s="120">
        <f>G68</f>
        <v>11754.51</v>
      </c>
      <c r="H60" s="111">
        <f>G60/F60*100</f>
        <v>13.828835294117647</v>
      </c>
      <c r="N60" s="94"/>
    </row>
    <row r="61" spans="1:14" x14ac:dyDescent="0.3">
      <c r="A61" s="112">
        <v>13710</v>
      </c>
      <c r="B61" s="113" t="s">
        <v>114</v>
      </c>
      <c r="C61" s="114">
        <v>0</v>
      </c>
      <c r="D61" s="119"/>
      <c r="E61" s="105"/>
      <c r="F61" s="114">
        <v>0</v>
      </c>
      <c r="G61" s="119"/>
      <c r="H61" s="111"/>
    </row>
    <row r="62" spans="1:14" x14ac:dyDescent="0.3">
      <c r="A62" s="112">
        <v>13720</v>
      </c>
      <c r="B62" s="113" t="s">
        <v>115</v>
      </c>
      <c r="C62" s="114">
        <v>57080</v>
      </c>
      <c r="D62" s="97">
        <f>D70</f>
        <v>0</v>
      </c>
      <c r="E62" s="105"/>
      <c r="F62" s="114">
        <v>15000</v>
      </c>
      <c r="G62" s="116"/>
      <c r="H62" s="111"/>
    </row>
    <row r="63" spans="1:14" x14ac:dyDescent="0.3">
      <c r="A63" s="112">
        <v>13730</v>
      </c>
      <c r="B63" s="113" t="s">
        <v>116</v>
      </c>
      <c r="C63" s="114">
        <v>0</v>
      </c>
      <c r="D63" s="116"/>
      <c r="E63" s="105"/>
      <c r="F63" s="114">
        <v>0</v>
      </c>
      <c r="G63" s="116"/>
      <c r="H63" s="111"/>
    </row>
    <row r="64" spans="1:14" x14ac:dyDescent="0.3">
      <c r="A64" s="112">
        <v>13740</v>
      </c>
      <c r="B64" s="113" t="s">
        <v>117</v>
      </c>
      <c r="C64" s="114"/>
      <c r="D64" s="116"/>
      <c r="E64" s="105"/>
      <c r="F64" s="114"/>
      <c r="G64" s="116"/>
      <c r="H64" s="111"/>
    </row>
    <row r="65" spans="1:14" x14ac:dyDescent="0.3">
      <c r="A65" s="112">
        <v>13750</v>
      </c>
      <c r="B65" s="113" t="s">
        <v>118</v>
      </c>
      <c r="C65" s="114"/>
      <c r="D65" s="116"/>
      <c r="E65" s="105"/>
      <c r="F65" s="114"/>
      <c r="G65" s="116"/>
      <c r="H65" s="111"/>
    </row>
    <row r="66" spans="1:14" x14ac:dyDescent="0.3">
      <c r="A66" s="112">
        <v>13760</v>
      </c>
      <c r="B66" s="113" t="s">
        <v>119</v>
      </c>
      <c r="C66" s="114"/>
      <c r="D66" s="116"/>
      <c r="E66" s="105"/>
      <c r="F66" s="114"/>
      <c r="G66" s="116"/>
      <c r="H66" s="111"/>
    </row>
    <row r="67" spans="1:14" x14ac:dyDescent="0.3">
      <c r="A67" s="112">
        <v>13770</v>
      </c>
      <c r="B67" s="113" t="s">
        <v>120</v>
      </c>
      <c r="C67" s="114">
        <v>7600</v>
      </c>
      <c r="D67" s="116"/>
      <c r="E67" s="105"/>
      <c r="F67" s="114">
        <v>10000</v>
      </c>
      <c r="G67" s="116"/>
      <c r="H67" s="111">
        <f>G67/F67*100</f>
        <v>0</v>
      </c>
    </row>
    <row r="68" spans="1:14" x14ac:dyDescent="0.3">
      <c r="A68" s="112">
        <v>13780</v>
      </c>
      <c r="B68" s="113" t="s">
        <v>121</v>
      </c>
      <c r="C68" s="114">
        <v>48000</v>
      </c>
      <c r="D68" s="116"/>
      <c r="E68" s="121">
        <f>D68/C68*100</f>
        <v>0</v>
      </c>
      <c r="F68" s="114">
        <v>60000</v>
      </c>
      <c r="G68" s="116">
        <v>11754.51</v>
      </c>
      <c r="H68" s="111">
        <f>G68/F68*100</f>
        <v>19.59085</v>
      </c>
    </row>
    <row r="69" spans="1:14" x14ac:dyDescent="0.3">
      <c r="A69" s="112"/>
      <c r="B69" s="187"/>
      <c r="C69" s="187"/>
      <c r="D69" s="187"/>
      <c r="E69" s="187"/>
      <c r="F69" s="187"/>
      <c r="G69" s="119"/>
      <c r="H69" s="116"/>
    </row>
    <row r="70" spans="1:14" x14ac:dyDescent="0.3">
      <c r="A70" s="105"/>
      <c r="B70" s="187"/>
      <c r="C70" s="187"/>
      <c r="D70" s="187"/>
      <c r="E70" s="187"/>
      <c r="F70" s="187"/>
      <c r="G70" s="105"/>
      <c r="H70" s="105"/>
    </row>
    <row r="71" spans="1:14" x14ac:dyDescent="0.3">
      <c r="A71" s="109">
        <v>1380</v>
      </c>
      <c r="B71" s="110" t="s">
        <v>122</v>
      </c>
      <c r="C71" s="97"/>
      <c r="D71" s="91">
        <f>D73</f>
        <v>0</v>
      </c>
      <c r="E71" s="105"/>
      <c r="F71" s="122" t="s">
        <v>17</v>
      </c>
      <c r="G71" s="122">
        <f>G73</f>
        <v>0</v>
      </c>
      <c r="H71" s="122" t="s">
        <v>19</v>
      </c>
    </row>
    <row r="72" spans="1:14" x14ac:dyDescent="0.3">
      <c r="A72" s="112">
        <v>13810</v>
      </c>
      <c r="B72" s="113" t="s">
        <v>123</v>
      </c>
      <c r="C72" s="97"/>
      <c r="D72" s="105"/>
      <c r="E72" s="105"/>
      <c r="F72" s="114">
        <v>0</v>
      </c>
      <c r="G72" s="119"/>
      <c r="H72" s="119"/>
    </row>
    <row r="73" spans="1:14" x14ac:dyDescent="0.3">
      <c r="A73" s="112">
        <v>13820</v>
      </c>
      <c r="B73" s="113" t="s">
        <v>124</v>
      </c>
      <c r="C73" s="97"/>
      <c r="D73" s="97"/>
      <c r="E73" s="105"/>
      <c r="F73" s="114">
        <v>0</v>
      </c>
      <c r="G73" s="119"/>
      <c r="H73" s="119"/>
    </row>
    <row r="74" spans="1:14" x14ac:dyDescent="0.3">
      <c r="A74" s="112">
        <v>13821</v>
      </c>
      <c r="B74" s="113" t="s">
        <v>125</v>
      </c>
      <c r="C74" s="97"/>
      <c r="D74" s="105"/>
      <c r="E74" s="105"/>
      <c r="F74" s="114">
        <v>0</v>
      </c>
      <c r="G74" s="119"/>
      <c r="H74" s="119"/>
    </row>
    <row r="75" spans="1:14" x14ac:dyDescent="0.3">
      <c r="A75" s="112">
        <v>13830</v>
      </c>
      <c r="B75" s="113" t="s">
        <v>126</v>
      </c>
      <c r="C75" s="97"/>
      <c r="D75" s="105"/>
      <c r="E75" s="105"/>
      <c r="F75" s="114"/>
      <c r="G75" s="119"/>
      <c r="H75" s="119"/>
    </row>
    <row r="76" spans="1:14" x14ac:dyDescent="0.3">
      <c r="A76" s="112">
        <v>13850</v>
      </c>
      <c r="B76" s="113" t="s">
        <v>127</v>
      </c>
      <c r="C76" s="97"/>
      <c r="D76" s="105"/>
      <c r="E76" s="105"/>
      <c r="F76" s="114"/>
      <c r="G76" s="119"/>
      <c r="H76" s="119"/>
    </row>
    <row r="77" spans="1:14" x14ac:dyDescent="0.3">
      <c r="A77" s="105"/>
      <c r="B77" s="187"/>
      <c r="C77" s="187"/>
      <c r="D77" s="187"/>
      <c r="E77" s="187"/>
      <c r="F77" s="105"/>
      <c r="G77" s="105"/>
      <c r="H77" s="105"/>
    </row>
    <row r="78" spans="1:14" x14ac:dyDescent="0.3">
      <c r="A78" s="119"/>
      <c r="B78" s="187"/>
      <c r="C78" s="187"/>
      <c r="D78" s="187"/>
      <c r="E78" s="187"/>
      <c r="F78" s="105"/>
      <c r="G78" s="105"/>
      <c r="H78" s="105"/>
    </row>
    <row r="79" spans="1:14" ht="37.5" x14ac:dyDescent="0.3">
      <c r="A79" s="144">
        <v>1395</v>
      </c>
      <c r="B79" s="110" t="s">
        <v>128</v>
      </c>
      <c r="C79" s="111">
        <f>C80+C81+C82</f>
        <v>35500</v>
      </c>
      <c r="D79" s="91">
        <f>D80+D83</f>
        <v>85</v>
      </c>
      <c r="E79" s="121">
        <f>D79/C79*100</f>
        <v>0.23943661971830987</v>
      </c>
      <c r="F79" s="111">
        <f>F80+F81+F82</f>
        <v>27860</v>
      </c>
      <c r="G79" s="120">
        <f>G80+G81+G82</f>
        <v>362.8</v>
      </c>
      <c r="H79" s="111">
        <f>G79/F79*100</f>
        <v>1.3022254127781767</v>
      </c>
      <c r="N79" s="94"/>
    </row>
    <row r="80" spans="1:14" x14ac:dyDescent="0.3">
      <c r="A80" s="145">
        <v>13951</v>
      </c>
      <c r="B80" s="113" t="s">
        <v>129</v>
      </c>
      <c r="C80" s="114">
        <v>16000</v>
      </c>
      <c r="D80" s="105">
        <v>85</v>
      </c>
      <c r="E80" s="121">
        <f>D80/C80*100</f>
        <v>0.53125</v>
      </c>
      <c r="F80" s="114">
        <f>15650+3000</f>
        <v>18650</v>
      </c>
      <c r="G80" s="116">
        <f>75+277.8</f>
        <v>352.8</v>
      </c>
      <c r="H80" s="116">
        <f>G80/F80*100</f>
        <v>1.8916890080428954</v>
      </c>
    </row>
    <row r="81" spans="1:14" x14ac:dyDescent="0.3">
      <c r="A81" s="145">
        <v>13952</v>
      </c>
      <c r="B81" s="113" t="s">
        <v>130</v>
      </c>
      <c r="C81" s="114">
        <v>2800</v>
      </c>
      <c r="D81" s="105"/>
      <c r="E81" s="121"/>
      <c r="F81" s="114">
        <v>300</v>
      </c>
      <c r="G81" s="116">
        <v>10</v>
      </c>
      <c r="H81" s="116"/>
    </row>
    <row r="82" spans="1:14" x14ac:dyDescent="0.3">
      <c r="A82" s="145">
        <v>13953</v>
      </c>
      <c r="B82" s="113" t="s">
        <v>131</v>
      </c>
      <c r="C82" s="114">
        <v>16700</v>
      </c>
      <c r="D82" s="105"/>
      <c r="E82" s="105"/>
      <c r="F82" s="114">
        <v>8910</v>
      </c>
      <c r="G82" s="116"/>
      <c r="H82" s="119"/>
    </row>
    <row r="83" spans="1:14" x14ac:dyDescent="0.3">
      <c r="A83" s="145">
        <v>13918</v>
      </c>
      <c r="B83" s="147" t="s">
        <v>132</v>
      </c>
      <c r="C83" s="115"/>
      <c r="D83" s="97"/>
      <c r="E83" s="105"/>
      <c r="F83" s="114">
        <v>0</v>
      </c>
      <c r="G83" s="119"/>
      <c r="H83" s="119"/>
    </row>
    <row r="84" spans="1:14" x14ac:dyDescent="0.3">
      <c r="B84" s="113"/>
      <c r="C84" s="115"/>
      <c r="D84" s="105"/>
      <c r="E84" s="105"/>
      <c r="F84" s="105"/>
      <c r="G84" s="105"/>
      <c r="H84" s="105"/>
    </row>
    <row r="85" spans="1:14" x14ac:dyDescent="0.3">
      <c r="A85" s="144">
        <v>1400</v>
      </c>
      <c r="B85" s="110" t="s">
        <v>133</v>
      </c>
      <c r="C85" s="111">
        <f>C86+C87+C88+C89</f>
        <v>258920</v>
      </c>
      <c r="D85" s="97">
        <f>D86+D87+D88+D89</f>
        <v>44406.11</v>
      </c>
      <c r="E85" s="121">
        <f>D85/C85*100</f>
        <v>17.150513672176736</v>
      </c>
      <c r="F85" s="111">
        <f>F86+F87+F88+F89</f>
        <v>262020</v>
      </c>
      <c r="G85" s="97">
        <f>G86+G87+G88+G89</f>
        <v>58938.299999999996</v>
      </c>
      <c r="H85" s="111">
        <f>G85/F85*100</f>
        <v>22.493817265857565</v>
      </c>
      <c r="N85" s="94"/>
    </row>
    <row r="86" spans="1:14" x14ac:dyDescent="0.3">
      <c r="A86" s="145">
        <v>14010</v>
      </c>
      <c r="B86" s="113" t="s">
        <v>134</v>
      </c>
      <c r="C86" s="114">
        <v>35000</v>
      </c>
      <c r="D86" s="97">
        <v>361.76</v>
      </c>
      <c r="E86" s="121">
        <f>D86/C86*100</f>
        <v>1.0336000000000001</v>
      </c>
      <c r="F86" s="114">
        <v>35000</v>
      </c>
      <c r="G86" s="97">
        <v>3842.96</v>
      </c>
      <c r="H86" s="111">
        <f>G86/F86*100</f>
        <v>10.979885714285714</v>
      </c>
    </row>
    <row r="87" spans="1:14" x14ac:dyDescent="0.3">
      <c r="A87" s="145">
        <v>14020</v>
      </c>
      <c r="B87" s="113" t="s">
        <v>135</v>
      </c>
      <c r="C87" s="114">
        <v>142520</v>
      </c>
      <c r="D87" s="97">
        <v>26980</v>
      </c>
      <c r="E87" s="121">
        <f>D87/C87*100</f>
        <v>18.930676396295258</v>
      </c>
      <c r="F87" s="114">
        <v>133020</v>
      </c>
      <c r="G87" s="97">
        <v>36867.74</v>
      </c>
      <c r="H87" s="111">
        <f>G87/F87*100</f>
        <v>27.715937453014583</v>
      </c>
    </row>
    <row r="88" spans="1:14" x14ac:dyDescent="0.3">
      <c r="A88" s="145">
        <v>14040</v>
      </c>
      <c r="B88" s="113" t="s">
        <v>136</v>
      </c>
      <c r="C88" s="114">
        <v>50000</v>
      </c>
      <c r="D88" s="97">
        <v>9950.81</v>
      </c>
      <c r="E88" s="121">
        <f>D88/C88*100</f>
        <v>19.901619999999998</v>
      </c>
      <c r="F88" s="114">
        <v>48000</v>
      </c>
      <c r="G88" s="97">
        <v>8377.6</v>
      </c>
      <c r="H88" s="111">
        <f>G88/F88*100</f>
        <v>17.453333333333333</v>
      </c>
    </row>
    <row r="89" spans="1:14" x14ac:dyDescent="0.3">
      <c r="A89" s="145">
        <v>14050</v>
      </c>
      <c r="B89" s="113" t="s">
        <v>137</v>
      </c>
      <c r="C89" s="114">
        <v>31400</v>
      </c>
      <c r="D89" s="97">
        <v>7113.54</v>
      </c>
      <c r="E89" s="121">
        <f>D89/C89*100</f>
        <v>22.654585987261147</v>
      </c>
      <c r="F89" s="114">
        <v>46000</v>
      </c>
      <c r="G89" s="97">
        <v>9850</v>
      </c>
      <c r="H89" s="111">
        <f>G89/F89*100</f>
        <v>21.413043478260871</v>
      </c>
    </row>
    <row r="90" spans="1:14" x14ac:dyDescent="0.3">
      <c r="B90" s="105"/>
      <c r="C90" s="105"/>
      <c r="D90" s="105"/>
      <c r="E90" s="105"/>
      <c r="F90" s="105"/>
      <c r="G90" s="105"/>
      <c r="H90" s="105"/>
      <c r="N90" s="94"/>
    </row>
    <row r="91" spans="1:14" x14ac:dyDescent="0.3">
      <c r="A91" s="144">
        <v>14100</v>
      </c>
      <c r="B91" s="110" t="s">
        <v>138</v>
      </c>
      <c r="C91" s="111">
        <f>C93+C92</f>
        <v>4000</v>
      </c>
      <c r="D91" s="91"/>
      <c r="E91" s="121"/>
      <c r="F91" s="111">
        <f>F93+F92</f>
        <v>35400</v>
      </c>
      <c r="G91" s="91"/>
      <c r="H91" s="91"/>
      <c r="N91" s="94"/>
    </row>
    <row r="92" spans="1:14" x14ac:dyDescent="0.3">
      <c r="A92" s="146">
        <v>14110</v>
      </c>
      <c r="B92" s="113" t="s">
        <v>139</v>
      </c>
      <c r="C92" s="111"/>
      <c r="D92" s="91"/>
      <c r="E92" s="121"/>
      <c r="F92" s="116">
        <v>5400</v>
      </c>
      <c r="G92" s="91"/>
      <c r="H92" s="91"/>
      <c r="N92" s="94"/>
    </row>
    <row r="93" spans="1:14" x14ac:dyDescent="0.3">
      <c r="A93" s="146">
        <v>14140</v>
      </c>
      <c r="B93" s="113" t="s">
        <v>140</v>
      </c>
      <c r="C93" s="116">
        <v>4000</v>
      </c>
      <c r="D93" s="91"/>
      <c r="E93" s="121"/>
      <c r="F93" s="116">
        <v>30000</v>
      </c>
      <c r="G93" s="91"/>
      <c r="H93" s="91"/>
      <c r="N93" s="94"/>
    </row>
    <row r="94" spans="1:14" ht="37.5" x14ac:dyDescent="0.3">
      <c r="A94" s="144">
        <v>1420</v>
      </c>
      <c r="B94" s="110" t="s">
        <v>141</v>
      </c>
      <c r="C94" s="111">
        <f>C95+C96+C97</f>
        <v>17600</v>
      </c>
      <c r="D94" s="97">
        <f>D95+D97</f>
        <v>2942.58</v>
      </c>
      <c r="E94" s="121">
        <f>D94/C94*100</f>
        <v>16.719204545454545</v>
      </c>
      <c r="F94" s="111">
        <f>F97+F95</f>
        <v>30000</v>
      </c>
      <c r="G94" s="91">
        <f>G95+G97</f>
        <v>6261.99</v>
      </c>
      <c r="H94" s="91">
        <f>G94/F94*100</f>
        <v>20.8733</v>
      </c>
      <c r="N94" s="94"/>
    </row>
    <row r="95" spans="1:14" x14ac:dyDescent="0.3">
      <c r="A95" s="145">
        <v>14210</v>
      </c>
      <c r="B95" s="113" t="s">
        <v>142</v>
      </c>
      <c r="C95" s="114">
        <v>7000</v>
      </c>
      <c r="D95" s="97">
        <v>751.38</v>
      </c>
      <c r="E95" s="121">
        <f>D95/C95*100</f>
        <v>10.734</v>
      </c>
      <c r="F95" s="114">
        <v>20000</v>
      </c>
      <c r="G95" s="97">
        <v>5041.99</v>
      </c>
      <c r="H95" s="141">
        <f>G95/F95*100</f>
        <v>25.209949999999999</v>
      </c>
    </row>
    <row r="96" spans="1:14" x14ac:dyDescent="0.3">
      <c r="A96" s="145">
        <v>14220</v>
      </c>
      <c r="B96" s="113" t="s">
        <v>143</v>
      </c>
      <c r="C96" s="114">
        <v>0</v>
      </c>
      <c r="D96" s="97">
        <v>0</v>
      </c>
      <c r="E96" s="105"/>
      <c r="F96" s="114">
        <v>0</v>
      </c>
      <c r="G96" s="97"/>
      <c r="H96" s="141">
        <v>0</v>
      </c>
    </row>
    <row r="97" spans="1:14" x14ac:dyDescent="0.3">
      <c r="A97" s="145">
        <v>14230</v>
      </c>
      <c r="B97" s="113" t="s">
        <v>144</v>
      </c>
      <c r="C97" s="114">
        <v>10600</v>
      </c>
      <c r="D97" s="97">
        <v>2191.1999999999998</v>
      </c>
      <c r="E97" s="121">
        <f>D97/C97*100</f>
        <v>20.671698113207544</v>
      </c>
      <c r="F97" s="114">
        <v>10000</v>
      </c>
      <c r="G97" s="97">
        <v>1220</v>
      </c>
      <c r="H97" s="141">
        <f>G97/F97*100</f>
        <v>12.2</v>
      </c>
    </row>
    <row r="98" spans="1:14" x14ac:dyDescent="0.3">
      <c r="A98" s="145"/>
      <c r="B98" s="187"/>
      <c r="C98" s="187"/>
      <c r="D98" s="187"/>
      <c r="E98" s="187"/>
      <c r="F98" s="187"/>
      <c r="G98" s="116"/>
      <c r="H98" s="119"/>
    </row>
    <row r="99" spans="1:14" x14ac:dyDescent="0.3">
      <c r="A99" s="123"/>
      <c r="B99" s="187"/>
      <c r="C99" s="187"/>
      <c r="D99" s="187"/>
      <c r="E99" s="187"/>
      <c r="F99" s="187"/>
      <c r="G99" s="105"/>
      <c r="H99" s="105"/>
    </row>
    <row r="100" spans="1:14" ht="37.5" x14ac:dyDescent="0.3">
      <c r="A100" s="144">
        <v>1430</v>
      </c>
      <c r="B100" s="110" t="s">
        <v>145</v>
      </c>
      <c r="C100" s="111">
        <f>C101</f>
        <v>139750</v>
      </c>
      <c r="D100" s="111">
        <f>D101</f>
        <v>47658.400000000001</v>
      </c>
      <c r="E100" s="97">
        <f>D100/C100*100</f>
        <v>34.102611806797853</v>
      </c>
      <c r="F100" s="111">
        <f>F101</f>
        <v>211759</v>
      </c>
      <c r="G100" s="97">
        <f>G101</f>
        <v>14924</v>
      </c>
      <c r="H100" s="120">
        <f>G100/F100*100</f>
        <v>7.0476343390363567</v>
      </c>
      <c r="N100" s="94"/>
    </row>
    <row r="101" spans="1:14" x14ac:dyDescent="0.3">
      <c r="A101" s="145">
        <v>14310</v>
      </c>
      <c r="B101" s="113" t="s">
        <v>146</v>
      </c>
      <c r="C101" s="114">
        <v>139750</v>
      </c>
      <c r="D101" s="97">
        <f>42697.6+4960.8</f>
        <v>47658.400000000001</v>
      </c>
      <c r="E101" s="97">
        <f>D101/C101*100</f>
        <v>34.102611806797853</v>
      </c>
      <c r="F101" s="114">
        <v>211759</v>
      </c>
      <c r="G101" s="97">
        <f>14274.4+649.6</f>
        <v>14924</v>
      </c>
      <c r="H101" s="141">
        <f>G101/F101*100</f>
        <v>7.0476343390363567</v>
      </c>
    </row>
    <row r="102" spans="1:14" x14ac:dyDescent="0.3">
      <c r="A102" s="145"/>
      <c r="B102" s="113"/>
      <c r="C102" s="114"/>
      <c r="D102" s="119"/>
      <c r="E102" s="105"/>
      <c r="F102" s="114"/>
      <c r="G102" s="119"/>
      <c r="H102" s="120"/>
    </row>
    <row r="103" spans="1:14" x14ac:dyDescent="0.3">
      <c r="A103" s="123">
        <v>14410</v>
      </c>
      <c r="B103" s="105" t="s">
        <v>152</v>
      </c>
      <c r="C103" s="105"/>
      <c r="D103" s="105"/>
      <c r="E103" s="105"/>
      <c r="F103" s="140">
        <v>4767.1000000000004</v>
      </c>
      <c r="G103" s="140">
        <v>4767.1000000000004</v>
      </c>
      <c r="H103" s="105"/>
    </row>
    <row r="104" spans="1:14" x14ac:dyDescent="0.3">
      <c r="A104" s="123">
        <v>14510</v>
      </c>
      <c r="B104" s="105" t="s">
        <v>147</v>
      </c>
      <c r="C104" s="91">
        <v>1200</v>
      </c>
      <c r="D104" s="91"/>
      <c r="E104" s="105"/>
      <c r="F104" s="97">
        <f>F105</f>
        <v>3200</v>
      </c>
      <c r="G104" s="91"/>
      <c r="H104" s="142"/>
    </row>
    <row r="105" spans="1:14" x14ac:dyDescent="0.3">
      <c r="A105" s="123">
        <v>14510</v>
      </c>
      <c r="B105" s="105" t="s">
        <v>147</v>
      </c>
      <c r="C105" s="97">
        <v>1200</v>
      </c>
      <c r="D105" s="105"/>
      <c r="E105" s="105"/>
      <c r="F105" s="97">
        <v>3200</v>
      </c>
      <c r="G105" s="105"/>
      <c r="H105" s="105"/>
      <c r="N105" s="94">
        <f>SUM(N5:N104)</f>
        <v>0</v>
      </c>
    </row>
    <row r="106" spans="1:14" x14ac:dyDescent="0.3">
      <c r="B106" s="105"/>
      <c r="C106" s="105"/>
      <c r="D106" s="116"/>
      <c r="E106" s="105"/>
      <c r="F106" s="105"/>
      <c r="G106" s="116"/>
      <c r="H106" s="105"/>
    </row>
    <row r="107" spans="1:14" x14ac:dyDescent="0.3">
      <c r="B107" s="105"/>
      <c r="C107" s="97"/>
      <c r="D107" s="105"/>
      <c r="E107" s="105"/>
      <c r="F107" s="105"/>
      <c r="G107" s="105"/>
      <c r="H107" s="105"/>
    </row>
    <row r="108" spans="1:14" x14ac:dyDescent="0.3">
      <c r="B108" s="105"/>
      <c r="C108" s="91">
        <f>C104+C100+C94+C85+C79+C60+C51+C39+C28+C21+C13+C5+C91</f>
        <v>1860739</v>
      </c>
      <c r="D108" s="91">
        <f>D5+D13+D21+D28+D51+D60+D79+D85+D94+D100</f>
        <v>372943.69</v>
      </c>
      <c r="E108" s="105"/>
      <c r="F108" s="124">
        <f>F5+F13+F21+F28+F39+F51+F60+F79+F85+F91+F94+F100+F104</f>
        <v>2548232.9</v>
      </c>
      <c r="G108" s="91">
        <f>G5+G13+G21+G51+G60+G79+G85+G94+G100+G103+G28</f>
        <v>325013.8</v>
      </c>
      <c r="H108" s="143">
        <f>G108/F108*100</f>
        <v>12.754477818726853</v>
      </c>
    </row>
    <row r="109" spans="1:14" x14ac:dyDescent="0.3">
      <c r="H109" s="94"/>
      <c r="L109" s="98"/>
      <c r="M109" s="98"/>
    </row>
    <row r="110" spans="1:14" x14ac:dyDescent="0.3">
      <c r="A110" s="126"/>
      <c r="L110" s="98"/>
      <c r="M110" s="98"/>
    </row>
    <row r="111" spans="1:14" x14ac:dyDescent="0.3">
      <c r="M111" s="98"/>
    </row>
    <row r="112" spans="1:14" x14ac:dyDescent="0.3">
      <c r="M112" s="98"/>
    </row>
    <row r="113" spans="13:15" x14ac:dyDescent="0.3">
      <c r="M113" s="98"/>
    </row>
    <row r="114" spans="13:15" x14ac:dyDescent="0.3">
      <c r="M114" s="98"/>
    </row>
    <row r="115" spans="13:15" x14ac:dyDescent="0.3">
      <c r="M115" s="98"/>
    </row>
    <row r="116" spans="13:15" x14ac:dyDescent="0.3">
      <c r="M116" s="98"/>
    </row>
    <row r="117" spans="13:15" x14ac:dyDescent="0.3">
      <c r="M117" s="98"/>
    </row>
    <row r="118" spans="13:15" x14ac:dyDescent="0.3">
      <c r="M118" s="98"/>
      <c r="O118" s="94"/>
    </row>
  </sheetData>
  <mergeCells count="11">
    <mergeCell ref="B69:F70"/>
    <mergeCell ref="B77:E78"/>
    <mergeCell ref="B98:F99"/>
    <mergeCell ref="A11:H12"/>
    <mergeCell ref="B26:F27"/>
    <mergeCell ref="B37:E38"/>
    <mergeCell ref="B49:F50"/>
    <mergeCell ref="A57:A59"/>
    <mergeCell ref="B57:F59"/>
    <mergeCell ref="G57:G59"/>
    <mergeCell ref="H57:H59"/>
  </mergeCells>
  <pageMargins left="0.7" right="0.7" top="0.75" bottom="0.75" header="0.3" footer="0.3"/>
  <pageSetup scale="30" orientation="portrait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="60" workbookViewId="0">
      <selection activeCell="M12" sqref="M12"/>
    </sheetView>
  </sheetViews>
  <sheetFormatPr defaultRowHeight="15.75" x14ac:dyDescent="0.25"/>
  <cols>
    <col min="1" max="1" width="10.42578125" style="7" bestFit="1" customWidth="1"/>
    <col min="2" max="2" width="14.5703125" style="2" bestFit="1" customWidth="1"/>
    <col min="3" max="3" width="9.140625" style="2"/>
    <col min="4" max="4" width="28.85546875" style="2" customWidth="1"/>
    <col min="5" max="5" width="27.42578125" style="57" customWidth="1"/>
    <col min="6" max="6" width="20.42578125" style="7" customWidth="1"/>
    <col min="7" max="7" width="17.85546875" style="7" customWidth="1"/>
    <col min="8" max="8" width="20.7109375" style="7" customWidth="1"/>
    <col min="9" max="9" width="21.42578125" style="7" customWidth="1"/>
    <col min="10" max="10" width="20.5703125" style="2" customWidth="1"/>
    <col min="11" max="16384" width="9.140625" style="2"/>
  </cols>
  <sheetData>
    <row r="1" spans="1:10" x14ac:dyDescent="0.25">
      <c r="B1" s="217"/>
      <c r="C1" s="217"/>
      <c r="D1" s="217"/>
    </row>
    <row r="2" spans="1:10" x14ac:dyDescent="0.25">
      <c r="A2" s="8" t="s">
        <v>20</v>
      </c>
      <c r="B2" s="218" t="s">
        <v>45</v>
      </c>
      <c r="C2" s="218"/>
      <c r="D2" s="218"/>
      <c r="E2" s="218"/>
      <c r="F2" s="218"/>
      <c r="G2" s="218"/>
      <c r="H2" s="9"/>
    </row>
    <row r="3" spans="1:10" ht="16.5" thickBot="1" x14ac:dyDescent="0.3">
      <c r="B3" s="219"/>
      <c r="C3" s="219"/>
      <c r="D3" s="219"/>
      <c r="E3" s="59"/>
    </row>
    <row r="4" spans="1:10" ht="16.5" thickBot="1" x14ac:dyDescent="0.3">
      <c r="A4" s="10"/>
      <c r="B4" s="220"/>
      <c r="C4" s="220"/>
      <c r="D4" s="221"/>
      <c r="E4" s="58"/>
      <c r="F4" s="222" t="s">
        <v>55</v>
      </c>
      <c r="G4" s="223"/>
      <c r="H4" s="11"/>
      <c r="I4" s="76" t="s">
        <v>63</v>
      </c>
      <c r="J4" s="11"/>
    </row>
    <row r="5" spans="1:10" ht="29.25" customHeight="1" x14ac:dyDescent="0.25">
      <c r="A5" s="224">
        <v>30000</v>
      </c>
      <c r="B5" s="226" t="s">
        <v>21</v>
      </c>
      <c r="C5" s="227"/>
      <c r="D5" s="228"/>
      <c r="E5" s="202" t="s">
        <v>54</v>
      </c>
      <c r="F5" s="202" t="s">
        <v>149</v>
      </c>
      <c r="G5" s="202" t="s">
        <v>24</v>
      </c>
      <c r="H5" s="202" t="s">
        <v>61</v>
      </c>
      <c r="I5" s="202" t="s">
        <v>149</v>
      </c>
      <c r="J5" s="44" t="s">
        <v>10</v>
      </c>
    </row>
    <row r="6" spans="1:10" ht="16.5" thickBot="1" x14ac:dyDescent="0.3">
      <c r="A6" s="225"/>
      <c r="B6" s="229" t="s">
        <v>22</v>
      </c>
      <c r="C6" s="230"/>
      <c r="D6" s="231"/>
      <c r="E6" s="203"/>
      <c r="F6" s="203"/>
      <c r="G6" s="203"/>
      <c r="H6" s="203"/>
      <c r="I6" s="203"/>
      <c r="J6" s="44"/>
    </row>
    <row r="7" spans="1:10" ht="27.75" customHeight="1" thickBot="1" x14ac:dyDescent="0.3">
      <c r="A7" s="43"/>
      <c r="B7" s="238" t="s">
        <v>26</v>
      </c>
      <c r="C7" s="238"/>
      <c r="D7" s="239"/>
      <c r="E7" s="12">
        <f>E9</f>
        <v>77988</v>
      </c>
      <c r="F7" s="12">
        <f>F9</f>
        <v>15361</v>
      </c>
      <c r="G7" s="45">
        <f>F7/E7*100</f>
        <v>19.696619992819407</v>
      </c>
      <c r="H7" s="12">
        <f>H9</f>
        <v>1486000</v>
      </c>
      <c r="I7" s="12"/>
      <c r="J7" s="45"/>
    </row>
    <row r="8" spans="1:10" ht="16.5" thickBot="1" x14ac:dyDescent="0.3">
      <c r="B8" s="240"/>
      <c r="C8" s="240"/>
      <c r="D8" s="240"/>
      <c r="E8" s="7"/>
      <c r="G8" s="60"/>
    </row>
    <row r="9" spans="1:10" x14ac:dyDescent="0.25">
      <c r="A9" s="232" t="s">
        <v>50</v>
      </c>
      <c r="B9" s="234" t="s">
        <v>41</v>
      </c>
      <c r="C9" s="235"/>
      <c r="D9" s="235"/>
      <c r="E9" s="210">
        <f>E12+E15+E17+E19</f>
        <v>77988</v>
      </c>
      <c r="F9" s="210">
        <f>F17</f>
        <v>15361</v>
      </c>
      <c r="G9" s="200"/>
      <c r="H9" s="210">
        <f>H11+H13+H14+H15+H16+H17+H18+H19+H20</f>
        <v>1486000</v>
      </c>
      <c r="I9" s="210"/>
      <c r="J9" s="200"/>
    </row>
    <row r="10" spans="1:10" ht="16.5" thickBot="1" x14ac:dyDescent="0.3">
      <c r="A10" s="233"/>
      <c r="B10" s="236"/>
      <c r="C10" s="237"/>
      <c r="D10" s="237"/>
      <c r="E10" s="210"/>
      <c r="F10" s="210"/>
      <c r="G10" s="201"/>
      <c r="H10" s="210"/>
      <c r="I10" s="210"/>
      <c r="J10" s="201"/>
    </row>
    <row r="11" spans="1:10" ht="57.75" customHeight="1" thickBot="1" x14ac:dyDescent="0.3">
      <c r="A11" s="13">
        <v>8001</v>
      </c>
      <c r="B11" s="207" t="s">
        <v>46</v>
      </c>
      <c r="C11" s="208"/>
      <c r="D11" s="209"/>
      <c r="E11" s="41">
        <v>0</v>
      </c>
      <c r="F11" s="41">
        <v>15361</v>
      </c>
      <c r="G11" s="6"/>
      <c r="H11" s="41">
        <v>1000</v>
      </c>
      <c r="I11" s="41"/>
      <c r="J11" s="6"/>
    </row>
    <row r="12" spans="1:10" s="62" customFormat="1" ht="57.75" customHeight="1" thickBot="1" x14ac:dyDescent="0.3">
      <c r="A12" s="43">
        <v>12907</v>
      </c>
      <c r="B12" s="199" t="s">
        <v>47</v>
      </c>
      <c r="C12" s="199"/>
      <c r="D12" s="199"/>
      <c r="E12" s="42">
        <v>10000</v>
      </c>
      <c r="F12" s="42"/>
      <c r="G12" s="45"/>
      <c r="H12" s="42"/>
      <c r="I12" s="42"/>
      <c r="J12" s="45"/>
    </row>
    <row r="13" spans="1:10" ht="57.75" customHeight="1" thickBot="1" x14ac:dyDescent="0.3">
      <c r="A13" s="69">
        <v>12609</v>
      </c>
      <c r="B13" s="207" t="s">
        <v>48</v>
      </c>
      <c r="C13" s="208"/>
      <c r="D13" s="209"/>
      <c r="E13" s="41">
        <v>0</v>
      </c>
      <c r="F13" s="41"/>
      <c r="G13" s="45"/>
      <c r="H13" s="41">
        <v>100000</v>
      </c>
      <c r="I13" s="41"/>
      <c r="J13" s="45"/>
    </row>
    <row r="14" spans="1:10" ht="57.75" customHeight="1" thickBot="1" x14ac:dyDescent="0.3">
      <c r="A14" s="13">
        <v>12979</v>
      </c>
      <c r="B14" s="207" t="s">
        <v>49</v>
      </c>
      <c r="C14" s="208"/>
      <c r="D14" s="209"/>
      <c r="E14" s="42">
        <v>0</v>
      </c>
      <c r="F14" s="42"/>
      <c r="G14" s="45"/>
      <c r="H14" s="42">
        <v>500000</v>
      </c>
      <c r="I14" s="42"/>
      <c r="J14" s="45"/>
    </row>
    <row r="15" spans="1:10" ht="57.75" customHeight="1" thickBot="1" x14ac:dyDescent="0.3">
      <c r="A15" s="13">
        <v>13431</v>
      </c>
      <c r="B15" s="214" t="s">
        <v>53</v>
      </c>
      <c r="C15" s="215"/>
      <c r="D15" s="216"/>
      <c r="E15" s="42">
        <v>2988</v>
      </c>
      <c r="F15" s="42"/>
      <c r="G15" s="45"/>
      <c r="H15" s="42">
        <v>400000</v>
      </c>
      <c r="I15" s="42"/>
      <c r="J15" s="45"/>
    </row>
    <row r="16" spans="1:10" s="62" customFormat="1" ht="57.75" customHeight="1" thickBot="1" x14ac:dyDescent="0.3">
      <c r="A16" s="13">
        <v>13877</v>
      </c>
      <c r="B16" s="207" t="s">
        <v>57</v>
      </c>
      <c r="C16" s="208"/>
      <c r="D16" s="209"/>
      <c r="E16" s="42">
        <v>0</v>
      </c>
      <c r="F16" s="42"/>
      <c r="G16" s="45"/>
      <c r="H16" s="42">
        <v>50000</v>
      </c>
      <c r="I16" s="42"/>
      <c r="J16" s="45"/>
    </row>
    <row r="17" spans="1:10" ht="57.75" customHeight="1" thickBot="1" x14ac:dyDescent="0.3">
      <c r="A17" s="13">
        <v>14311</v>
      </c>
      <c r="B17" s="211" t="s">
        <v>52</v>
      </c>
      <c r="C17" s="212"/>
      <c r="D17" s="213"/>
      <c r="E17" s="42">
        <v>25000</v>
      </c>
      <c r="F17" s="42">
        <v>15361</v>
      </c>
      <c r="G17" s="45">
        <f>F17/E17*100</f>
        <v>61.443999999999996</v>
      </c>
      <c r="H17" s="42">
        <v>55000</v>
      </c>
      <c r="I17" s="42"/>
      <c r="J17" s="45"/>
    </row>
    <row r="18" spans="1:10" s="62" customFormat="1" ht="57.75" customHeight="1" x14ac:dyDescent="0.25">
      <c r="A18" s="68">
        <v>14219</v>
      </c>
      <c r="B18" s="204" t="s">
        <v>58</v>
      </c>
      <c r="C18" s="205"/>
      <c r="D18" s="206"/>
      <c r="E18" s="42">
        <v>0</v>
      </c>
      <c r="F18" s="42"/>
      <c r="G18" s="45"/>
      <c r="H18" s="42">
        <v>150000</v>
      </c>
      <c r="I18" s="42"/>
      <c r="J18" s="45"/>
    </row>
    <row r="19" spans="1:10" s="56" customFormat="1" ht="57.75" customHeight="1" x14ac:dyDescent="0.25">
      <c r="A19" s="43">
        <v>14312</v>
      </c>
      <c r="B19" s="199" t="s">
        <v>56</v>
      </c>
      <c r="C19" s="199"/>
      <c r="D19" s="199"/>
      <c r="E19" s="42">
        <v>40000</v>
      </c>
      <c r="F19" s="42"/>
      <c r="G19" s="45"/>
      <c r="H19" s="42">
        <v>150000</v>
      </c>
      <c r="I19" s="42"/>
      <c r="J19" s="45"/>
    </row>
    <row r="20" spans="1:10" ht="49.5" customHeight="1" x14ac:dyDescent="0.25">
      <c r="A20" s="66">
        <v>15554</v>
      </c>
      <c r="B20" s="78" t="s">
        <v>64</v>
      </c>
      <c r="C20" s="6"/>
      <c r="D20" s="6"/>
      <c r="E20" s="42"/>
      <c r="F20" s="66"/>
      <c r="G20" s="66"/>
      <c r="H20" s="77">
        <v>80000</v>
      </c>
      <c r="I20" s="66"/>
      <c r="J20" s="6"/>
    </row>
    <row r="21" spans="1:10" x14ac:dyDescent="0.25">
      <c r="E21" s="67"/>
    </row>
  </sheetData>
  <sheetProtection selectLockedCells="1" selectUnlockedCells="1"/>
  <mergeCells count="32">
    <mergeCell ref="J9:J10"/>
    <mergeCell ref="B11:D11"/>
    <mergeCell ref="A5:A6"/>
    <mergeCell ref="B5:D5"/>
    <mergeCell ref="F5:F6"/>
    <mergeCell ref="G5:G6"/>
    <mergeCell ref="I5:I6"/>
    <mergeCell ref="B6:D6"/>
    <mergeCell ref="I9:I10"/>
    <mergeCell ref="A9:A10"/>
    <mergeCell ref="B9:D10"/>
    <mergeCell ref="B7:D7"/>
    <mergeCell ref="B8:D8"/>
    <mergeCell ref="F9:F10"/>
    <mergeCell ref="H9:H10"/>
    <mergeCell ref="H5:H6"/>
    <mergeCell ref="B1:D1"/>
    <mergeCell ref="B2:G2"/>
    <mergeCell ref="B3:D3"/>
    <mergeCell ref="B4:D4"/>
    <mergeCell ref="F4:G4"/>
    <mergeCell ref="B19:D19"/>
    <mergeCell ref="G9:G10"/>
    <mergeCell ref="E5:E6"/>
    <mergeCell ref="B12:D12"/>
    <mergeCell ref="B18:D18"/>
    <mergeCell ref="B16:D16"/>
    <mergeCell ref="E9:E10"/>
    <mergeCell ref="B17:D17"/>
    <mergeCell ref="B13:D13"/>
    <mergeCell ref="B15:D15"/>
    <mergeCell ref="B14:D14"/>
  </mergeCells>
  <pageMargins left="0.7" right="0.7" top="0.75" bottom="0.75" header="0.3" footer="0.3"/>
  <pageSetup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6" workbookViewId="0">
      <selection activeCell="C28" sqref="C28"/>
    </sheetView>
  </sheetViews>
  <sheetFormatPr defaultRowHeight="15.75" x14ac:dyDescent="0.25"/>
  <cols>
    <col min="1" max="1" width="24.42578125" style="2" customWidth="1"/>
    <col min="2" max="2" width="26.140625" style="2" customWidth="1"/>
    <col min="3" max="8" width="16.85546875" style="2" customWidth="1"/>
    <col min="9" max="16384" width="9.140625" style="2"/>
  </cols>
  <sheetData>
    <row r="1" spans="1:8" ht="16.5" thickBot="1" x14ac:dyDescent="0.3">
      <c r="A1" s="14" t="s">
        <v>27</v>
      </c>
      <c r="B1" s="242" t="s">
        <v>28</v>
      </c>
      <c r="C1" s="242"/>
      <c r="D1" s="242"/>
      <c r="E1" s="242"/>
      <c r="F1" s="242"/>
    </row>
    <row r="2" spans="1:8" ht="16.5" thickBot="1" x14ac:dyDescent="0.3">
      <c r="A2" s="15"/>
      <c r="B2" s="16"/>
      <c r="C2" s="63"/>
      <c r="D2" s="18" t="s">
        <v>55</v>
      </c>
      <c r="E2" s="19"/>
      <c r="F2" s="17"/>
      <c r="G2" s="18" t="s">
        <v>63</v>
      </c>
      <c r="H2" s="19"/>
    </row>
    <row r="3" spans="1:8" ht="31.5" x14ac:dyDescent="0.25">
      <c r="A3" s="243">
        <v>21000</v>
      </c>
      <c r="B3" s="20" t="s">
        <v>29</v>
      </c>
      <c r="C3" s="202" t="s">
        <v>23</v>
      </c>
      <c r="D3" s="202" t="s">
        <v>149</v>
      </c>
      <c r="E3" s="202" t="s">
        <v>25</v>
      </c>
      <c r="F3" s="202" t="s">
        <v>23</v>
      </c>
      <c r="G3" s="202" t="s">
        <v>149</v>
      </c>
      <c r="H3" s="202" t="s">
        <v>25</v>
      </c>
    </row>
    <row r="4" spans="1:8" ht="32.25" thickBot="1" x14ac:dyDescent="0.3">
      <c r="A4" s="244"/>
      <c r="B4" s="20" t="s">
        <v>22</v>
      </c>
      <c r="C4" s="203"/>
      <c r="D4" s="203"/>
      <c r="E4" s="241"/>
      <c r="F4" s="203"/>
      <c r="G4" s="203"/>
      <c r="H4" s="241"/>
    </row>
    <row r="5" spans="1:8" ht="53.25" customHeight="1" thickBot="1" x14ac:dyDescent="0.3">
      <c r="A5" s="15"/>
      <c r="B5" s="21" t="s">
        <v>30</v>
      </c>
      <c r="C5" s="54">
        <f>C8</f>
        <v>140000</v>
      </c>
      <c r="D5" s="54">
        <f>D8</f>
        <v>41510</v>
      </c>
      <c r="E5" s="55">
        <f>D5/C5</f>
        <v>0.29649999999999999</v>
      </c>
      <c r="F5" s="54">
        <f>F7</f>
        <v>140000</v>
      </c>
      <c r="G5" s="54">
        <f>G7</f>
        <v>25317.56</v>
      </c>
      <c r="H5" s="55"/>
    </row>
    <row r="6" spans="1:8" ht="16.5" thickBot="1" x14ac:dyDescent="0.3">
      <c r="B6" s="5"/>
      <c r="C6" s="62"/>
      <c r="D6" s="62"/>
      <c r="E6" s="62"/>
    </row>
    <row r="7" spans="1:8" ht="16.5" thickBot="1" x14ac:dyDescent="0.3">
      <c r="A7" s="22">
        <v>2100</v>
      </c>
      <c r="B7" s="23" t="s">
        <v>31</v>
      </c>
      <c r="C7" s="24">
        <f>C8</f>
        <v>140000</v>
      </c>
      <c r="D7" s="24">
        <f>D8</f>
        <v>41510</v>
      </c>
      <c r="E7" s="25">
        <f>D7/C7</f>
        <v>0.29649999999999999</v>
      </c>
      <c r="F7" s="24">
        <f>F8</f>
        <v>140000</v>
      </c>
      <c r="G7" s="24">
        <f>G8</f>
        <v>25317.56</v>
      </c>
      <c r="H7" s="25"/>
    </row>
    <row r="8" spans="1:8" ht="32.25" thickBot="1" x14ac:dyDescent="0.3">
      <c r="A8" s="26">
        <v>21110</v>
      </c>
      <c r="B8" s="27" t="s">
        <v>32</v>
      </c>
      <c r="C8" s="28">
        <v>140000</v>
      </c>
      <c r="D8" s="28">
        <v>41510</v>
      </c>
      <c r="E8" s="29">
        <f>D8/C8</f>
        <v>0.29649999999999999</v>
      </c>
      <c r="F8" s="28">
        <v>140000</v>
      </c>
      <c r="G8" s="28">
        <v>25317.56</v>
      </c>
      <c r="H8" s="29"/>
    </row>
    <row r="9" spans="1:8" ht="32.25" thickBot="1" x14ac:dyDescent="0.3">
      <c r="A9" s="26">
        <v>21120</v>
      </c>
      <c r="B9" s="27" t="s">
        <v>33</v>
      </c>
      <c r="C9" s="28"/>
      <c r="D9" s="28"/>
      <c r="E9" s="30"/>
      <c r="F9" s="28"/>
      <c r="G9" s="28"/>
      <c r="H9" s="30"/>
    </row>
    <row r="10" spans="1:8" ht="32.25" thickBot="1" x14ac:dyDescent="0.3">
      <c r="A10" s="26">
        <v>21200</v>
      </c>
      <c r="B10" s="27" t="s">
        <v>34</v>
      </c>
      <c r="C10" s="28"/>
      <c r="D10" s="28"/>
      <c r="E10" s="29"/>
      <c r="F10" s="28"/>
      <c r="G10" s="28"/>
      <c r="H10" s="29"/>
    </row>
    <row r="11" spans="1:8" ht="16.5" thickBot="1" x14ac:dyDescent="0.3">
      <c r="B11" s="5"/>
    </row>
    <row r="12" spans="1:8" ht="16.5" thickBot="1" x14ac:dyDescent="0.3">
      <c r="A12" s="22">
        <v>2200</v>
      </c>
      <c r="B12" s="23" t="s">
        <v>35</v>
      </c>
      <c r="C12" s="31" t="s">
        <v>17</v>
      </c>
      <c r="D12" s="31" t="s">
        <v>18</v>
      </c>
      <c r="E12" s="31" t="s">
        <v>19</v>
      </c>
      <c r="F12" s="31" t="s">
        <v>17</v>
      </c>
      <c r="G12" s="31" t="s">
        <v>18</v>
      </c>
      <c r="H12" s="31"/>
    </row>
    <row r="14" spans="1:8" x14ac:dyDescent="0.25">
      <c r="A14" s="1"/>
    </row>
    <row r="23" spans="1:8" ht="16.5" thickBot="1" x14ac:dyDescent="0.3">
      <c r="A23" s="1" t="s">
        <v>36</v>
      </c>
    </row>
    <row r="24" spans="1:8" ht="85.5" customHeight="1" thickBot="1" x14ac:dyDescent="0.3">
      <c r="A24" s="32" t="s">
        <v>37</v>
      </c>
      <c r="B24" s="32" t="s">
        <v>38</v>
      </c>
      <c r="C24" s="32" t="s">
        <v>39</v>
      </c>
      <c r="D24" s="33" t="s">
        <v>148</v>
      </c>
      <c r="E24" s="34" t="s">
        <v>40</v>
      </c>
      <c r="F24" s="34" t="s">
        <v>44</v>
      </c>
      <c r="G24" s="4"/>
      <c r="H24" s="35"/>
    </row>
    <row r="25" spans="1:8" ht="16.5" thickBot="1" x14ac:dyDescent="0.3">
      <c r="A25" s="36">
        <v>1</v>
      </c>
      <c r="B25" s="36">
        <v>2</v>
      </c>
      <c r="C25" s="36">
        <v>3</v>
      </c>
      <c r="D25" s="36">
        <v>4</v>
      </c>
      <c r="E25" s="36">
        <v>5</v>
      </c>
      <c r="F25" s="36">
        <v>6</v>
      </c>
      <c r="G25" s="4"/>
      <c r="H25" s="4"/>
    </row>
    <row r="26" spans="1:8" ht="36.75" customHeight="1" thickBot="1" x14ac:dyDescent="0.3">
      <c r="A26" s="37" t="s">
        <v>67</v>
      </c>
      <c r="B26" s="38">
        <v>120</v>
      </c>
      <c r="C26" s="82">
        <v>120</v>
      </c>
      <c r="D26" s="53">
        <v>1061586.06</v>
      </c>
      <c r="E26" s="39">
        <f>D26</f>
        <v>1061586.06</v>
      </c>
      <c r="F26" s="40">
        <f>E26/D26</f>
        <v>1</v>
      </c>
      <c r="G26" s="4"/>
      <c r="H26" s="129"/>
    </row>
    <row r="27" spans="1:8" ht="36.75" customHeight="1" thickBot="1" x14ac:dyDescent="0.3">
      <c r="A27" s="37" t="s">
        <v>42</v>
      </c>
      <c r="B27" s="38">
        <v>214</v>
      </c>
      <c r="C27" s="38">
        <v>178</v>
      </c>
      <c r="D27" s="53">
        <v>491200.83</v>
      </c>
      <c r="E27" s="39">
        <f t="shared" ref="E27:E29" si="0">D27</f>
        <v>491200.83</v>
      </c>
      <c r="F27" s="40">
        <f t="shared" ref="F27:F29" si="1">E27/D27</f>
        <v>1</v>
      </c>
      <c r="G27" s="4"/>
      <c r="H27" s="129"/>
    </row>
    <row r="28" spans="1:8" ht="36.75" customHeight="1" thickBot="1" x14ac:dyDescent="0.3">
      <c r="A28" s="37" t="s">
        <v>43</v>
      </c>
      <c r="B28" s="38">
        <v>60</v>
      </c>
      <c r="C28" s="38">
        <v>50</v>
      </c>
      <c r="D28" s="53">
        <v>173156.52</v>
      </c>
      <c r="E28" s="39">
        <f t="shared" si="0"/>
        <v>173156.52</v>
      </c>
      <c r="F28" s="40">
        <f t="shared" si="1"/>
        <v>1</v>
      </c>
      <c r="G28" s="4"/>
      <c r="H28" s="129"/>
    </row>
    <row r="29" spans="1:8" ht="36.75" customHeight="1" thickBot="1" x14ac:dyDescent="0.3">
      <c r="A29" s="37" t="s">
        <v>16</v>
      </c>
      <c r="B29" s="38">
        <f>SUM(B26:B28)</f>
        <v>394</v>
      </c>
      <c r="C29" s="38">
        <f>SUM(C26:C28)</f>
        <v>348</v>
      </c>
      <c r="D29" s="53">
        <f>SUM(D26:D28)</f>
        <v>1725943.4100000001</v>
      </c>
      <c r="E29" s="39">
        <f t="shared" si="0"/>
        <v>1725943.4100000001</v>
      </c>
      <c r="F29" s="40">
        <f t="shared" si="1"/>
        <v>1</v>
      </c>
      <c r="G29" s="4"/>
      <c r="H29" s="129"/>
    </row>
    <row r="31" spans="1:8" x14ac:dyDescent="0.25">
      <c r="A31" s="136" t="s">
        <v>66</v>
      </c>
      <c r="B31" s="136"/>
      <c r="C31" s="136"/>
      <c r="D31" s="136"/>
      <c r="E31" s="136"/>
    </row>
  </sheetData>
  <sheetProtection selectLockedCells="1" selectUnlockedCells="1"/>
  <mergeCells count="8">
    <mergeCell ref="G3:G4"/>
    <mergeCell ref="H3:H4"/>
    <mergeCell ref="B1:F1"/>
    <mergeCell ref="A3:A4"/>
    <mergeCell ref="C3:C4"/>
    <mergeCell ref="D3:D4"/>
    <mergeCell ref="E3:E4"/>
    <mergeCell ref="F3:F4"/>
  </mergeCells>
  <pageMargins left="0.7" right="0.7" top="0.75" bottom="0.75" header="0.3" footer="0.3"/>
  <pageSetup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0"/>
  <sheetViews>
    <sheetView topLeftCell="A245" zoomScaleNormal="100" workbookViewId="0">
      <selection activeCell="R18" sqref="R18"/>
    </sheetView>
  </sheetViews>
  <sheetFormatPr defaultRowHeight="15" x14ac:dyDescent="0.25"/>
  <cols>
    <col min="1" max="1" width="2.28515625" customWidth="1"/>
    <col min="2" max="2" width="0" hidden="1" customWidth="1"/>
    <col min="3" max="3" width="11.7109375" customWidth="1"/>
    <col min="4" max="4" width="6.5703125" customWidth="1"/>
    <col min="5" max="5" width="25.5703125" customWidth="1"/>
    <col min="6" max="6" width="14" customWidth="1"/>
    <col min="7" max="7" width="11.140625" customWidth="1"/>
    <col min="8" max="8" width="14.85546875" customWidth="1"/>
    <col min="9" max="9" width="42.28515625" customWidth="1"/>
    <col min="10" max="10" width="5" customWidth="1"/>
    <col min="11" max="11" width="0.85546875" customWidth="1"/>
    <col min="12" max="12" width="1.42578125" customWidth="1"/>
    <col min="14" max="14" width="17.85546875" bestFit="1" customWidth="1"/>
    <col min="257" max="257" width="2.28515625" customWidth="1"/>
    <col min="258" max="258" width="0" hidden="1" customWidth="1"/>
    <col min="259" max="259" width="11.7109375" customWidth="1"/>
    <col min="260" max="260" width="6.5703125" customWidth="1"/>
    <col min="261" max="261" width="25.5703125" customWidth="1"/>
    <col min="262" max="262" width="14" customWidth="1"/>
    <col min="263" max="263" width="11.140625" customWidth="1"/>
    <col min="264" max="264" width="14.85546875" customWidth="1"/>
    <col min="265" max="265" width="42.28515625" customWidth="1"/>
    <col min="266" max="266" width="5" customWidth="1"/>
    <col min="267" max="267" width="0.85546875" customWidth="1"/>
    <col min="268" max="268" width="1.42578125" customWidth="1"/>
    <col min="270" max="270" width="17.85546875" bestFit="1" customWidth="1"/>
    <col min="513" max="513" width="2.28515625" customWidth="1"/>
    <col min="514" max="514" width="0" hidden="1" customWidth="1"/>
    <col min="515" max="515" width="11.7109375" customWidth="1"/>
    <col min="516" max="516" width="6.5703125" customWidth="1"/>
    <col min="517" max="517" width="25.5703125" customWidth="1"/>
    <col min="518" max="518" width="14" customWidth="1"/>
    <col min="519" max="519" width="11.140625" customWidth="1"/>
    <col min="520" max="520" width="14.85546875" customWidth="1"/>
    <col min="521" max="521" width="42.28515625" customWidth="1"/>
    <col min="522" max="522" width="5" customWidth="1"/>
    <col min="523" max="523" width="0.85546875" customWidth="1"/>
    <col min="524" max="524" width="1.42578125" customWidth="1"/>
    <col min="526" max="526" width="17.85546875" bestFit="1" customWidth="1"/>
    <col min="769" max="769" width="2.28515625" customWidth="1"/>
    <col min="770" max="770" width="0" hidden="1" customWidth="1"/>
    <col min="771" max="771" width="11.7109375" customWidth="1"/>
    <col min="772" max="772" width="6.5703125" customWidth="1"/>
    <col min="773" max="773" width="25.5703125" customWidth="1"/>
    <col min="774" max="774" width="14" customWidth="1"/>
    <col min="775" max="775" width="11.140625" customWidth="1"/>
    <col min="776" max="776" width="14.85546875" customWidth="1"/>
    <col min="777" max="777" width="42.28515625" customWidth="1"/>
    <col min="778" max="778" width="5" customWidth="1"/>
    <col min="779" max="779" width="0.85546875" customWidth="1"/>
    <col min="780" max="780" width="1.42578125" customWidth="1"/>
    <col min="782" max="782" width="17.85546875" bestFit="1" customWidth="1"/>
    <col min="1025" max="1025" width="2.28515625" customWidth="1"/>
    <col min="1026" max="1026" width="0" hidden="1" customWidth="1"/>
    <col min="1027" max="1027" width="11.7109375" customWidth="1"/>
    <col min="1028" max="1028" width="6.5703125" customWidth="1"/>
    <col min="1029" max="1029" width="25.5703125" customWidth="1"/>
    <col min="1030" max="1030" width="14" customWidth="1"/>
    <col min="1031" max="1031" width="11.140625" customWidth="1"/>
    <col min="1032" max="1032" width="14.85546875" customWidth="1"/>
    <col min="1033" max="1033" width="42.28515625" customWidth="1"/>
    <col min="1034" max="1034" width="5" customWidth="1"/>
    <col min="1035" max="1035" width="0.85546875" customWidth="1"/>
    <col min="1036" max="1036" width="1.42578125" customWidth="1"/>
    <col min="1038" max="1038" width="17.85546875" bestFit="1" customWidth="1"/>
    <col min="1281" max="1281" width="2.28515625" customWidth="1"/>
    <col min="1282" max="1282" width="0" hidden="1" customWidth="1"/>
    <col min="1283" max="1283" width="11.7109375" customWidth="1"/>
    <col min="1284" max="1284" width="6.5703125" customWidth="1"/>
    <col min="1285" max="1285" width="25.5703125" customWidth="1"/>
    <col min="1286" max="1286" width="14" customWidth="1"/>
    <col min="1287" max="1287" width="11.140625" customWidth="1"/>
    <col min="1288" max="1288" width="14.85546875" customWidth="1"/>
    <col min="1289" max="1289" width="42.28515625" customWidth="1"/>
    <col min="1290" max="1290" width="5" customWidth="1"/>
    <col min="1291" max="1291" width="0.85546875" customWidth="1"/>
    <col min="1292" max="1292" width="1.42578125" customWidth="1"/>
    <col min="1294" max="1294" width="17.85546875" bestFit="1" customWidth="1"/>
    <col min="1537" max="1537" width="2.28515625" customWidth="1"/>
    <col min="1538" max="1538" width="0" hidden="1" customWidth="1"/>
    <col min="1539" max="1539" width="11.7109375" customWidth="1"/>
    <col min="1540" max="1540" width="6.5703125" customWidth="1"/>
    <col min="1541" max="1541" width="25.5703125" customWidth="1"/>
    <col min="1542" max="1542" width="14" customWidth="1"/>
    <col min="1543" max="1543" width="11.140625" customWidth="1"/>
    <col min="1544" max="1544" width="14.85546875" customWidth="1"/>
    <col min="1545" max="1545" width="42.28515625" customWidth="1"/>
    <col min="1546" max="1546" width="5" customWidth="1"/>
    <col min="1547" max="1547" width="0.85546875" customWidth="1"/>
    <col min="1548" max="1548" width="1.42578125" customWidth="1"/>
    <col min="1550" max="1550" width="17.85546875" bestFit="1" customWidth="1"/>
    <col min="1793" max="1793" width="2.28515625" customWidth="1"/>
    <col min="1794" max="1794" width="0" hidden="1" customWidth="1"/>
    <col min="1795" max="1795" width="11.7109375" customWidth="1"/>
    <col min="1796" max="1796" width="6.5703125" customWidth="1"/>
    <col min="1797" max="1797" width="25.5703125" customWidth="1"/>
    <col min="1798" max="1798" width="14" customWidth="1"/>
    <col min="1799" max="1799" width="11.140625" customWidth="1"/>
    <col min="1800" max="1800" width="14.85546875" customWidth="1"/>
    <col min="1801" max="1801" width="42.28515625" customWidth="1"/>
    <col min="1802" max="1802" width="5" customWidth="1"/>
    <col min="1803" max="1803" width="0.85546875" customWidth="1"/>
    <col min="1804" max="1804" width="1.42578125" customWidth="1"/>
    <col min="1806" max="1806" width="17.85546875" bestFit="1" customWidth="1"/>
    <col min="2049" max="2049" width="2.28515625" customWidth="1"/>
    <col min="2050" max="2050" width="0" hidden="1" customWidth="1"/>
    <col min="2051" max="2051" width="11.7109375" customWidth="1"/>
    <col min="2052" max="2052" width="6.5703125" customWidth="1"/>
    <col min="2053" max="2053" width="25.5703125" customWidth="1"/>
    <col min="2054" max="2054" width="14" customWidth="1"/>
    <col min="2055" max="2055" width="11.140625" customWidth="1"/>
    <col min="2056" max="2056" width="14.85546875" customWidth="1"/>
    <col min="2057" max="2057" width="42.28515625" customWidth="1"/>
    <col min="2058" max="2058" width="5" customWidth="1"/>
    <col min="2059" max="2059" width="0.85546875" customWidth="1"/>
    <col min="2060" max="2060" width="1.42578125" customWidth="1"/>
    <col min="2062" max="2062" width="17.85546875" bestFit="1" customWidth="1"/>
    <col min="2305" max="2305" width="2.28515625" customWidth="1"/>
    <col min="2306" max="2306" width="0" hidden="1" customWidth="1"/>
    <col min="2307" max="2307" width="11.7109375" customWidth="1"/>
    <col min="2308" max="2308" width="6.5703125" customWidth="1"/>
    <col min="2309" max="2309" width="25.5703125" customWidth="1"/>
    <col min="2310" max="2310" width="14" customWidth="1"/>
    <col min="2311" max="2311" width="11.140625" customWidth="1"/>
    <col min="2312" max="2312" width="14.85546875" customWidth="1"/>
    <col min="2313" max="2313" width="42.28515625" customWidth="1"/>
    <col min="2314" max="2314" width="5" customWidth="1"/>
    <col min="2315" max="2315" width="0.85546875" customWidth="1"/>
    <col min="2316" max="2316" width="1.42578125" customWidth="1"/>
    <col min="2318" max="2318" width="17.85546875" bestFit="1" customWidth="1"/>
    <col min="2561" max="2561" width="2.28515625" customWidth="1"/>
    <col min="2562" max="2562" width="0" hidden="1" customWidth="1"/>
    <col min="2563" max="2563" width="11.7109375" customWidth="1"/>
    <col min="2564" max="2564" width="6.5703125" customWidth="1"/>
    <col min="2565" max="2565" width="25.5703125" customWidth="1"/>
    <col min="2566" max="2566" width="14" customWidth="1"/>
    <col min="2567" max="2567" width="11.140625" customWidth="1"/>
    <col min="2568" max="2568" width="14.85546875" customWidth="1"/>
    <col min="2569" max="2569" width="42.28515625" customWidth="1"/>
    <col min="2570" max="2570" width="5" customWidth="1"/>
    <col min="2571" max="2571" width="0.85546875" customWidth="1"/>
    <col min="2572" max="2572" width="1.42578125" customWidth="1"/>
    <col min="2574" max="2574" width="17.85546875" bestFit="1" customWidth="1"/>
    <col min="2817" max="2817" width="2.28515625" customWidth="1"/>
    <col min="2818" max="2818" width="0" hidden="1" customWidth="1"/>
    <col min="2819" max="2819" width="11.7109375" customWidth="1"/>
    <col min="2820" max="2820" width="6.5703125" customWidth="1"/>
    <col min="2821" max="2821" width="25.5703125" customWidth="1"/>
    <col min="2822" max="2822" width="14" customWidth="1"/>
    <col min="2823" max="2823" width="11.140625" customWidth="1"/>
    <col min="2824" max="2824" width="14.85546875" customWidth="1"/>
    <col min="2825" max="2825" width="42.28515625" customWidth="1"/>
    <col min="2826" max="2826" width="5" customWidth="1"/>
    <col min="2827" max="2827" width="0.85546875" customWidth="1"/>
    <col min="2828" max="2828" width="1.42578125" customWidth="1"/>
    <col min="2830" max="2830" width="17.85546875" bestFit="1" customWidth="1"/>
    <col min="3073" max="3073" width="2.28515625" customWidth="1"/>
    <col min="3074" max="3074" width="0" hidden="1" customWidth="1"/>
    <col min="3075" max="3075" width="11.7109375" customWidth="1"/>
    <col min="3076" max="3076" width="6.5703125" customWidth="1"/>
    <col min="3077" max="3077" width="25.5703125" customWidth="1"/>
    <col min="3078" max="3078" width="14" customWidth="1"/>
    <col min="3079" max="3079" width="11.140625" customWidth="1"/>
    <col min="3080" max="3080" width="14.85546875" customWidth="1"/>
    <col min="3081" max="3081" width="42.28515625" customWidth="1"/>
    <col min="3082" max="3082" width="5" customWidth="1"/>
    <col min="3083" max="3083" width="0.85546875" customWidth="1"/>
    <col min="3084" max="3084" width="1.42578125" customWidth="1"/>
    <col min="3086" max="3086" width="17.85546875" bestFit="1" customWidth="1"/>
    <col min="3329" max="3329" width="2.28515625" customWidth="1"/>
    <col min="3330" max="3330" width="0" hidden="1" customWidth="1"/>
    <col min="3331" max="3331" width="11.7109375" customWidth="1"/>
    <col min="3332" max="3332" width="6.5703125" customWidth="1"/>
    <col min="3333" max="3333" width="25.5703125" customWidth="1"/>
    <col min="3334" max="3334" width="14" customWidth="1"/>
    <col min="3335" max="3335" width="11.140625" customWidth="1"/>
    <col min="3336" max="3336" width="14.85546875" customWidth="1"/>
    <col min="3337" max="3337" width="42.28515625" customWidth="1"/>
    <col min="3338" max="3338" width="5" customWidth="1"/>
    <col min="3339" max="3339" width="0.85546875" customWidth="1"/>
    <col min="3340" max="3340" width="1.42578125" customWidth="1"/>
    <col min="3342" max="3342" width="17.85546875" bestFit="1" customWidth="1"/>
    <col min="3585" max="3585" width="2.28515625" customWidth="1"/>
    <col min="3586" max="3586" width="0" hidden="1" customWidth="1"/>
    <col min="3587" max="3587" width="11.7109375" customWidth="1"/>
    <col min="3588" max="3588" width="6.5703125" customWidth="1"/>
    <col min="3589" max="3589" width="25.5703125" customWidth="1"/>
    <col min="3590" max="3590" width="14" customWidth="1"/>
    <col min="3591" max="3591" width="11.140625" customWidth="1"/>
    <col min="3592" max="3592" width="14.85546875" customWidth="1"/>
    <col min="3593" max="3593" width="42.28515625" customWidth="1"/>
    <col min="3594" max="3594" width="5" customWidth="1"/>
    <col min="3595" max="3595" width="0.85546875" customWidth="1"/>
    <col min="3596" max="3596" width="1.42578125" customWidth="1"/>
    <col min="3598" max="3598" width="17.85546875" bestFit="1" customWidth="1"/>
    <col min="3841" max="3841" width="2.28515625" customWidth="1"/>
    <col min="3842" max="3842" width="0" hidden="1" customWidth="1"/>
    <col min="3843" max="3843" width="11.7109375" customWidth="1"/>
    <col min="3844" max="3844" width="6.5703125" customWidth="1"/>
    <col min="3845" max="3845" width="25.5703125" customWidth="1"/>
    <col min="3846" max="3846" width="14" customWidth="1"/>
    <col min="3847" max="3847" width="11.140625" customWidth="1"/>
    <col min="3848" max="3848" width="14.85546875" customWidth="1"/>
    <col min="3849" max="3849" width="42.28515625" customWidth="1"/>
    <col min="3850" max="3850" width="5" customWidth="1"/>
    <col min="3851" max="3851" width="0.85546875" customWidth="1"/>
    <col min="3852" max="3852" width="1.42578125" customWidth="1"/>
    <col min="3854" max="3854" width="17.85546875" bestFit="1" customWidth="1"/>
    <col min="4097" max="4097" width="2.28515625" customWidth="1"/>
    <col min="4098" max="4098" width="0" hidden="1" customWidth="1"/>
    <col min="4099" max="4099" width="11.7109375" customWidth="1"/>
    <col min="4100" max="4100" width="6.5703125" customWidth="1"/>
    <col min="4101" max="4101" width="25.5703125" customWidth="1"/>
    <col min="4102" max="4102" width="14" customWidth="1"/>
    <col min="4103" max="4103" width="11.140625" customWidth="1"/>
    <col min="4104" max="4104" width="14.85546875" customWidth="1"/>
    <col min="4105" max="4105" width="42.28515625" customWidth="1"/>
    <col min="4106" max="4106" width="5" customWidth="1"/>
    <col min="4107" max="4107" width="0.85546875" customWidth="1"/>
    <col min="4108" max="4108" width="1.42578125" customWidth="1"/>
    <col min="4110" max="4110" width="17.85546875" bestFit="1" customWidth="1"/>
    <col min="4353" max="4353" width="2.28515625" customWidth="1"/>
    <col min="4354" max="4354" width="0" hidden="1" customWidth="1"/>
    <col min="4355" max="4355" width="11.7109375" customWidth="1"/>
    <col min="4356" max="4356" width="6.5703125" customWidth="1"/>
    <col min="4357" max="4357" width="25.5703125" customWidth="1"/>
    <col min="4358" max="4358" width="14" customWidth="1"/>
    <col min="4359" max="4359" width="11.140625" customWidth="1"/>
    <col min="4360" max="4360" width="14.85546875" customWidth="1"/>
    <col min="4361" max="4361" width="42.28515625" customWidth="1"/>
    <col min="4362" max="4362" width="5" customWidth="1"/>
    <col min="4363" max="4363" width="0.85546875" customWidth="1"/>
    <col min="4364" max="4364" width="1.42578125" customWidth="1"/>
    <col min="4366" max="4366" width="17.85546875" bestFit="1" customWidth="1"/>
    <col min="4609" max="4609" width="2.28515625" customWidth="1"/>
    <col min="4610" max="4610" width="0" hidden="1" customWidth="1"/>
    <col min="4611" max="4611" width="11.7109375" customWidth="1"/>
    <col min="4612" max="4612" width="6.5703125" customWidth="1"/>
    <col min="4613" max="4613" width="25.5703125" customWidth="1"/>
    <col min="4614" max="4614" width="14" customWidth="1"/>
    <col min="4615" max="4615" width="11.140625" customWidth="1"/>
    <col min="4616" max="4616" width="14.85546875" customWidth="1"/>
    <col min="4617" max="4617" width="42.28515625" customWidth="1"/>
    <col min="4618" max="4618" width="5" customWidth="1"/>
    <col min="4619" max="4619" width="0.85546875" customWidth="1"/>
    <col min="4620" max="4620" width="1.42578125" customWidth="1"/>
    <col min="4622" max="4622" width="17.85546875" bestFit="1" customWidth="1"/>
    <col min="4865" max="4865" width="2.28515625" customWidth="1"/>
    <col min="4866" max="4866" width="0" hidden="1" customWidth="1"/>
    <col min="4867" max="4867" width="11.7109375" customWidth="1"/>
    <col min="4868" max="4868" width="6.5703125" customWidth="1"/>
    <col min="4869" max="4869" width="25.5703125" customWidth="1"/>
    <col min="4870" max="4870" width="14" customWidth="1"/>
    <col min="4871" max="4871" width="11.140625" customWidth="1"/>
    <col min="4872" max="4872" width="14.85546875" customWidth="1"/>
    <col min="4873" max="4873" width="42.28515625" customWidth="1"/>
    <col min="4874" max="4874" width="5" customWidth="1"/>
    <col min="4875" max="4875" width="0.85546875" customWidth="1"/>
    <col min="4876" max="4876" width="1.42578125" customWidth="1"/>
    <col min="4878" max="4878" width="17.85546875" bestFit="1" customWidth="1"/>
    <col min="5121" max="5121" width="2.28515625" customWidth="1"/>
    <col min="5122" max="5122" width="0" hidden="1" customWidth="1"/>
    <col min="5123" max="5123" width="11.7109375" customWidth="1"/>
    <col min="5124" max="5124" width="6.5703125" customWidth="1"/>
    <col min="5125" max="5125" width="25.5703125" customWidth="1"/>
    <col min="5126" max="5126" width="14" customWidth="1"/>
    <col min="5127" max="5127" width="11.140625" customWidth="1"/>
    <col min="5128" max="5128" width="14.85546875" customWidth="1"/>
    <col min="5129" max="5129" width="42.28515625" customWidth="1"/>
    <col min="5130" max="5130" width="5" customWidth="1"/>
    <col min="5131" max="5131" width="0.85546875" customWidth="1"/>
    <col min="5132" max="5132" width="1.42578125" customWidth="1"/>
    <col min="5134" max="5134" width="17.85546875" bestFit="1" customWidth="1"/>
    <col min="5377" max="5377" width="2.28515625" customWidth="1"/>
    <col min="5378" max="5378" width="0" hidden="1" customWidth="1"/>
    <col min="5379" max="5379" width="11.7109375" customWidth="1"/>
    <col min="5380" max="5380" width="6.5703125" customWidth="1"/>
    <col min="5381" max="5381" width="25.5703125" customWidth="1"/>
    <col min="5382" max="5382" width="14" customWidth="1"/>
    <col min="5383" max="5383" width="11.140625" customWidth="1"/>
    <col min="5384" max="5384" width="14.85546875" customWidth="1"/>
    <col min="5385" max="5385" width="42.28515625" customWidth="1"/>
    <col min="5386" max="5386" width="5" customWidth="1"/>
    <col min="5387" max="5387" width="0.85546875" customWidth="1"/>
    <col min="5388" max="5388" width="1.42578125" customWidth="1"/>
    <col min="5390" max="5390" width="17.85546875" bestFit="1" customWidth="1"/>
    <col min="5633" max="5633" width="2.28515625" customWidth="1"/>
    <col min="5634" max="5634" width="0" hidden="1" customWidth="1"/>
    <col min="5635" max="5635" width="11.7109375" customWidth="1"/>
    <col min="5636" max="5636" width="6.5703125" customWidth="1"/>
    <col min="5637" max="5637" width="25.5703125" customWidth="1"/>
    <col min="5638" max="5638" width="14" customWidth="1"/>
    <col min="5639" max="5639" width="11.140625" customWidth="1"/>
    <col min="5640" max="5640" width="14.85546875" customWidth="1"/>
    <col min="5641" max="5641" width="42.28515625" customWidth="1"/>
    <col min="5642" max="5642" width="5" customWidth="1"/>
    <col min="5643" max="5643" width="0.85546875" customWidth="1"/>
    <col min="5644" max="5644" width="1.42578125" customWidth="1"/>
    <col min="5646" max="5646" width="17.85546875" bestFit="1" customWidth="1"/>
    <col min="5889" max="5889" width="2.28515625" customWidth="1"/>
    <col min="5890" max="5890" width="0" hidden="1" customWidth="1"/>
    <col min="5891" max="5891" width="11.7109375" customWidth="1"/>
    <col min="5892" max="5892" width="6.5703125" customWidth="1"/>
    <col min="5893" max="5893" width="25.5703125" customWidth="1"/>
    <col min="5894" max="5894" width="14" customWidth="1"/>
    <col min="5895" max="5895" width="11.140625" customWidth="1"/>
    <col min="5896" max="5896" width="14.85546875" customWidth="1"/>
    <col min="5897" max="5897" width="42.28515625" customWidth="1"/>
    <col min="5898" max="5898" width="5" customWidth="1"/>
    <col min="5899" max="5899" width="0.85546875" customWidth="1"/>
    <col min="5900" max="5900" width="1.42578125" customWidth="1"/>
    <col min="5902" max="5902" width="17.85546875" bestFit="1" customWidth="1"/>
    <col min="6145" max="6145" width="2.28515625" customWidth="1"/>
    <col min="6146" max="6146" width="0" hidden="1" customWidth="1"/>
    <col min="6147" max="6147" width="11.7109375" customWidth="1"/>
    <col min="6148" max="6148" width="6.5703125" customWidth="1"/>
    <col min="6149" max="6149" width="25.5703125" customWidth="1"/>
    <col min="6150" max="6150" width="14" customWidth="1"/>
    <col min="6151" max="6151" width="11.140625" customWidth="1"/>
    <col min="6152" max="6152" width="14.85546875" customWidth="1"/>
    <col min="6153" max="6153" width="42.28515625" customWidth="1"/>
    <col min="6154" max="6154" width="5" customWidth="1"/>
    <col min="6155" max="6155" width="0.85546875" customWidth="1"/>
    <col min="6156" max="6156" width="1.42578125" customWidth="1"/>
    <col min="6158" max="6158" width="17.85546875" bestFit="1" customWidth="1"/>
    <col min="6401" max="6401" width="2.28515625" customWidth="1"/>
    <col min="6402" max="6402" width="0" hidden="1" customWidth="1"/>
    <col min="6403" max="6403" width="11.7109375" customWidth="1"/>
    <col min="6404" max="6404" width="6.5703125" customWidth="1"/>
    <col min="6405" max="6405" width="25.5703125" customWidth="1"/>
    <col min="6406" max="6406" width="14" customWidth="1"/>
    <col min="6407" max="6407" width="11.140625" customWidth="1"/>
    <col min="6408" max="6408" width="14.85546875" customWidth="1"/>
    <col min="6409" max="6409" width="42.28515625" customWidth="1"/>
    <col min="6410" max="6410" width="5" customWidth="1"/>
    <col min="6411" max="6411" width="0.85546875" customWidth="1"/>
    <col min="6412" max="6412" width="1.42578125" customWidth="1"/>
    <col min="6414" max="6414" width="17.85546875" bestFit="1" customWidth="1"/>
    <col min="6657" max="6657" width="2.28515625" customWidth="1"/>
    <col min="6658" max="6658" width="0" hidden="1" customWidth="1"/>
    <col min="6659" max="6659" width="11.7109375" customWidth="1"/>
    <col min="6660" max="6660" width="6.5703125" customWidth="1"/>
    <col min="6661" max="6661" width="25.5703125" customWidth="1"/>
    <col min="6662" max="6662" width="14" customWidth="1"/>
    <col min="6663" max="6663" width="11.140625" customWidth="1"/>
    <col min="6664" max="6664" width="14.85546875" customWidth="1"/>
    <col min="6665" max="6665" width="42.28515625" customWidth="1"/>
    <col min="6666" max="6666" width="5" customWidth="1"/>
    <col min="6667" max="6667" width="0.85546875" customWidth="1"/>
    <col min="6668" max="6668" width="1.42578125" customWidth="1"/>
    <col min="6670" max="6670" width="17.85546875" bestFit="1" customWidth="1"/>
    <col min="6913" max="6913" width="2.28515625" customWidth="1"/>
    <col min="6914" max="6914" width="0" hidden="1" customWidth="1"/>
    <col min="6915" max="6915" width="11.7109375" customWidth="1"/>
    <col min="6916" max="6916" width="6.5703125" customWidth="1"/>
    <col min="6917" max="6917" width="25.5703125" customWidth="1"/>
    <col min="6918" max="6918" width="14" customWidth="1"/>
    <col min="6919" max="6919" width="11.140625" customWidth="1"/>
    <col min="6920" max="6920" width="14.85546875" customWidth="1"/>
    <col min="6921" max="6921" width="42.28515625" customWidth="1"/>
    <col min="6922" max="6922" width="5" customWidth="1"/>
    <col min="6923" max="6923" width="0.85546875" customWidth="1"/>
    <col min="6924" max="6924" width="1.42578125" customWidth="1"/>
    <col min="6926" max="6926" width="17.85546875" bestFit="1" customWidth="1"/>
    <col min="7169" max="7169" width="2.28515625" customWidth="1"/>
    <col min="7170" max="7170" width="0" hidden="1" customWidth="1"/>
    <col min="7171" max="7171" width="11.7109375" customWidth="1"/>
    <col min="7172" max="7172" width="6.5703125" customWidth="1"/>
    <col min="7173" max="7173" width="25.5703125" customWidth="1"/>
    <col min="7174" max="7174" width="14" customWidth="1"/>
    <col min="7175" max="7175" width="11.140625" customWidth="1"/>
    <col min="7176" max="7176" width="14.85546875" customWidth="1"/>
    <col min="7177" max="7177" width="42.28515625" customWidth="1"/>
    <col min="7178" max="7178" width="5" customWidth="1"/>
    <col min="7179" max="7179" width="0.85546875" customWidth="1"/>
    <col min="7180" max="7180" width="1.42578125" customWidth="1"/>
    <col min="7182" max="7182" width="17.85546875" bestFit="1" customWidth="1"/>
    <col min="7425" max="7425" width="2.28515625" customWidth="1"/>
    <col min="7426" max="7426" width="0" hidden="1" customWidth="1"/>
    <col min="7427" max="7427" width="11.7109375" customWidth="1"/>
    <col min="7428" max="7428" width="6.5703125" customWidth="1"/>
    <col min="7429" max="7429" width="25.5703125" customWidth="1"/>
    <col min="7430" max="7430" width="14" customWidth="1"/>
    <col min="7431" max="7431" width="11.140625" customWidth="1"/>
    <col min="7432" max="7432" width="14.85546875" customWidth="1"/>
    <col min="7433" max="7433" width="42.28515625" customWidth="1"/>
    <col min="7434" max="7434" width="5" customWidth="1"/>
    <col min="7435" max="7435" width="0.85546875" customWidth="1"/>
    <col min="7436" max="7436" width="1.42578125" customWidth="1"/>
    <col min="7438" max="7438" width="17.85546875" bestFit="1" customWidth="1"/>
    <col min="7681" max="7681" width="2.28515625" customWidth="1"/>
    <col min="7682" max="7682" width="0" hidden="1" customWidth="1"/>
    <col min="7683" max="7683" width="11.7109375" customWidth="1"/>
    <col min="7684" max="7684" width="6.5703125" customWidth="1"/>
    <col min="7685" max="7685" width="25.5703125" customWidth="1"/>
    <col min="7686" max="7686" width="14" customWidth="1"/>
    <col min="7687" max="7687" width="11.140625" customWidth="1"/>
    <col min="7688" max="7688" width="14.85546875" customWidth="1"/>
    <col min="7689" max="7689" width="42.28515625" customWidth="1"/>
    <col min="7690" max="7690" width="5" customWidth="1"/>
    <col min="7691" max="7691" width="0.85546875" customWidth="1"/>
    <col min="7692" max="7692" width="1.42578125" customWidth="1"/>
    <col min="7694" max="7694" width="17.85546875" bestFit="1" customWidth="1"/>
    <col min="7937" max="7937" width="2.28515625" customWidth="1"/>
    <col min="7938" max="7938" width="0" hidden="1" customWidth="1"/>
    <col min="7939" max="7939" width="11.7109375" customWidth="1"/>
    <col min="7940" max="7940" width="6.5703125" customWidth="1"/>
    <col min="7941" max="7941" width="25.5703125" customWidth="1"/>
    <col min="7942" max="7942" width="14" customWidth="1"/>
    <col min="7943" max="7943" width="11.140625" customWidth="1"/>
    <col min="7944" max="7944" width="14.85546875" customWidth="1"/>
    <col min="7945" max="7945" width="42.28515625" customWidth="1"/>
    <col min="7946" max="7946" width="5" customWidth="1"/>
    <col min="7947" max="7947" width="0.85546875" customWidth="1"/>
    <col min="7948" max="7948" width="1.42578125" customWidth="1"/>
    <col min="7950" max="7950" width="17.85546875" bestFit="1" customWidth="1"/>
    <col min="8193" max="8193" width="2.28515625" customWidth="1"/>
    <col min="8194" max="8194" width="0" hidden="1" customWidth="1"/>
    <col min="8195" max="8195" width="11.7109375" customWidth="1"/>
    <col min="8196" max="8196" width="6.5703125" customWidth="1"/>
    <col min="8197" max="8197" width="25.5703125" customWidth="1"/>
    <col min="8198" max="8198" width="14" customWidth="1"/>
    <col min="8199" max="8199" width="11.140625" customWidth="1"/>
    <col min="8200" max="8200" width="14.85546875" customWidth="1"/>
    <col min="8201" max="8201" width="42.28515625" customWidth="1"/>
    <col min="8202" max="8202" width="5" customWidth="1"/>
    <col min="8203" max="8203" width="0.85546875" customWidth="1"/>
    <col min="8204" max="8204" width="1.42578125" customWidth="1"/>
    <col min="8206" max="8206" width="17.85546875" bestFit="1" customWidth="1"/>
    <col min="8449" max="8449" width="2.28515625" customWidth="1"/>
    <col min="8450" max="8450" width="0" hidden="1" customWidth="1"/>
    <col min="8451" max="8451" width="11.7109375" customWidth="1"/>
    <col min="8452" max="8452" width="6.5703125" customWidth="1"/>
    <col min="8453" max="8453" width="25.5703125" customWidth="1"/>
    <col min="8454" max="8454" width="14" customWidth="1"/>
    <col min="8455" max="8455" width="11.140625" customWidth="1"/>
    <col min="8456" max="8456" width="14.85546875" customWidth="1"/>
    <col min="8457" max="8457" width="42.28515625" customWidth="1"/>
    <col min="8458" max="8458" width="5" customWidth="1"/>
    <col min="8459" max="8459" width="0.85546875" customWidth="1"/>
    <col min="8460" max="8460" width="1.42578125" customWidth="1"/>
    <col min="8462" max="8462" width="17.85546875" bestFit="1" customWidth="1"/>
    <col min="8705" max="8705" width="2.28515625" customWidth="1"/>
    <col min="8706" max="8706" width="0" hidden="1" customWidth="1"/>
    <col min="8707" max="8707" width="11.7109375" customWidth="1"/>
    <col min="8708" max="8708" width="6.5703125" customWidth="1"/>
    <col min="8709" max="8709" width="25.5703125" customWidth="1"/>
    <col min="8710" max="8710" width="14" customWidth="1"/>
    <col min="8711" max="8711" width="11.140625" customWidth="1"/>
    <col min="8712" max="8712" width="14.85546875" customWidth="1"/>
    <col min="8713" max="8713" width="42.28515625" customWidth="1"/>
    <col min="8714" max="8714" width="5" customWidth="1"/>
    <col min="8715" max="8715" width="0.85546875" customWidth="1"/>
    <col min="8716" max="8716" width="1.42578125" customWidth="1"/>
    <col min="8718" max="8718" width="17.85546875" bestFit="1" customWidth="1"/>
    <col min="8961" max="8961" width="2.28515625" customWidth="1"/>
    <col min="8962" max="8962" width="0" hidden="1" customWidth="1"/>
    <col min="8963" max="8963" width="11.7109375" customWidth="1"/>
    <col min="8964" max="8964" width="6.5703125" customWidth="1"/>
    <col min="8965" max="8965" width="25.5703125" customWidth="1"/>
    <col min="8966" max="8966" width="14" customWidth="1"/>
    <col min="8967" max="8967" width="11.140625" customWidth="1"/>
    <col min="8968" max="8968" width="14.85546875" customWidth="1"/>
    <col min="8969" max="8969" width="42.28515625" customWidth="1"/>
    <col min="8970" max="8970" width="5" customWidth="1"/>
    <col min="8971" max="8971" width="0.85546875" customWidth="1"/>
    <col min="8972" max="8972" width="1.42578125" customWidth="1"/>
    <col min="8974" max="8974" width="17.85546875" bestFit="1" customWidth="1"/>
    <col min="9217" max="9217" width="2.28515625" customWidth="1"/>
    <col min="9218" max="9218" width="0" hidden="1" customWidth="1"/>
    <col min="9219" max="9219" width="11.7109375" customWidth="1"/>
    <col min="9220" max="9220" width="6.5703125" customWidth="1"/>
    <col min="9221" max="9221" width="25.5703125" customWidth="1"/>
    <col min="9222" max="9222" width="14" customWidth="1"/>
    <col min="9223" max="9223" width="11.140625" customWidth="1"/>
    <col min="9224" max="9224" width="14.85546875" customWidth="1"/>
    <col min="9225" max="9225" width="42.28515625" customWidth="1"/>
    <col min="9226" max="9226" width="5" customWidth="1"/>
    <col min="9227" max="9227" width="0.85546875" customWidth="1"/>
    <col min="9228" max="9228" width="1.42578125" customWidth="1"/>
    <col min="9230" max="9230" width="17.85546875" bestFit="1" customWidth="1"/>
    <col min="9473" max="9473" width="2.28515625" customWidth="1"/>
    <col min="9474" max="9474" width="0" hidden="1" customWidth="1"/>
    <col min="9475" max="9475" width="11.7109375" customWidth="1"/>
    <col min="9476" max="9476" width="6.5703125" customWidth="1"/>
    <col min="9477" max="9477" width="25.5703125" customWidth="1"/>
    <col min="9478" max="9478" width="14" customWidth="1"/>
    <col min="9479" max="9479" width="11.140625" customWidth="1"/>
    <col min="9480" max="9480" width="14.85546875" customWidth="1"/>
    <col min="9481" max="9481" width="42.28515625" customWidth="1"/>
    <col min="9482" max="9482" width="5" customWidth="1"/>
    <col min="9483" max="9483" width="0.85546875" customWidth="1"/>
    <col min="9484" max="9484" width="1.42578125" customWidth="1"/>
    <col min="9486" max="9486" width="17.85546875" bestFit="1" customWidth="1"/>
    <col min="9729" max="9729" width="2.28515625" customWidth="1"/>
    <col min="9730" max="9730" width="0" hidden="1" customWidth="1"/>
    <col min="9731" max="9731" width="11.7109375" customWidth="1"/>
    <col min="9732" max="9732" width="6.5703125" customWidth="1"/>
    <col min="9733" max="9733" width="25.5703125" customWidth="1"/>
    <col min="9734" max="9734" width="14" customWidth="1"/>
    <col min="9735" max="9735" width="11.140625" customWidth="1"/>
    <col min="9736" max="9736" width="14.85546875" customWidth="1"/>
    <col min="9737" max="9737" width="42.28515625" customWidth="1"/>
    <col min="9738" max="9738" width="5" customWidth="1"/>
    <col min="9739" max="9739" width="0.85546875" customWidth="1"/>
    <col min="9740" max="9740" width="1.42578125" customWidth="1"/>
    <col min="9742" max="9742" width="17.85546875" bestFit="1" customWidth="1"/>
    <col min="9985" max="9985" width="2.28515625" customWidth="1"/>
    <col min="9986" max="9986" width="0" hidden="1" customWidth="1"/>
    <col min="9987" max="9987" width="11.7109375" customWidth="1"/>
    <col min="9988" max="9988" width="6.5703125" customWidth="1"/>
    <col min="9989" max="9989" width="25.5703125" customWidth="1"/>
    <col min="9990" max="9990" width="14" customWidth="1"/>
    <col min="9991" max="9991" width="11.140625" customWidth="1"/>
    <col min="9992" max="9992" width="14.85546875" customWidth="1"/>
    <col min="9993" max="9993" width="42.28515625" customWidth="1"/>
    <col min="9994" max="9994" width="5" customWidth="1"/>
    <col min="9995" max="9995" width="0.85546875" customWidth="1"/>
    <col min="9996" max="9996" width="1.42578125" customWidth="1"/>
    <col min="9998" max="9998" width="17.85546875" bestFit="1" customWidth="1"/>
    <col min="10241" max="10241" width="2.28515625" customWidth="1"/>
    <col min="10242" max="10242" width="0" hidden="1" customWidth="1"/>
    <col min="10243" max="10243" width="11.7109375" customWidth="1"/>
    <col min="10244" max="10244" width="6.5703125" customWidth="1"/>
    <col min="10245" max="10245" width="25.5703125" customWidth="1"/>
    <col min="10246" max="10246" width="14" customWidth="1"/>
    <col min="10247" max="10247" width="11.140625" customWidth="1"/>
    <col min="10248" max="10248" width="14.85546875" customWidth="1"/>
    <col min="10249" max="10249" width="42.28515625" customWidth="1"/>
    <col min="10250" max="10250" width="5" customWidth="1"/>
    <col min="10251" max="10251" width="0.85546875" customWidth="1"/>
    <col min="10252" max="10252" width="1.42578125" customWidth="1"/>
    <col min="10254" max="10254" width="17.85546875" bestFit="1" customWidth="1"/>
    <col min="10497" max="10497" width="2.28515625" customWidth="1"/>
    <col min="10498" max="10498" width="0" hidden="1" customWidth="1"/>
    <col min="10499" max="10499" width="11.7109375" customWidth="1"/>
    <col min="10500" max="10500" width="6.5703125" customWidth="1"/>
    <col min="10501" max="10501" width="25.5703125" customWidth="1"/>
    <col min="10502" max="10502" width="14" customWidth="1"/>
    <col min="10503" max="10503" width="11.140625" customWidth="1"/>
    <col min="10504" max="10504" width="14.85546875" customWidth="1"/>
    <col min="10505" max="10505" width="42.28515625" customWidth="1"/>
    <col min="10506" max="10506" width="5" customWidth="1"/>
    <col min="10507" max="10507" width="0.85546875" customWidth="1"/>
    <col min="10508" max="10508" width="1.42578125" customWidth="1"/>
    <col min="10510" max="10510" width="17.85546875" bestFit="1" customWidth="1"/>
    <col min="10753" max="10753" width="2.28515625" customWidth="1"/>
    <col min="10754" max="10754" width="0" hidden="1" customWidth="1"/>
    <col min="10755" max="10755" width="11.7109375" customWidth="1"/>
    <col min="10756" max="10756" width="6.5703125" customWidth="1"/>
    <col min="10757" max="10757" width="25.5703125" customWidth="1"/>
    <col min="10758" max="10758" width="14" customWidth="1"/>
    <col min="10759" max="10759" width="11.140625" customWidth="1"/>
    <col min="10760" max="10760" width="14.85546875" customWidth="1"/>
    <col min="10761" max="10761" width="42.28515625" customWidth="1"/>
    <col min="10762" max="10762" width="5" customWidth="1"/>
    <col min="10763" max="10763" width="0.85546875" customWidth="1"/>
    <col min="10764" max="10764" width="1.42578125" customWidth="1"/>
    <col min="10766" max="10766" width="17.85546875" bestFit="1" customWidth="1"/>
    <col min="11009" max="11009" width="2.28515625" customWidth="1"/>
    <col min="11010" max="11010" width="0" hidden="1" customWidth="1"/>
    <col min="11011" max="11011" width="11.7109375" customWidth="1"/>
    <col min="11012" max="11012" width="6.5703125" customWidth="1"/>
    <col min="11013" max="11013" width="25.5703125" customWidth="1"/>
    <col min="11014" max="11014" width="14" customWidth="1"/>
    <col min="11015" max="11015" width="11.140625" customWidth="1"/>
    <col min="11016" max="11016" width="14.85546875" customWidth="1"/>
    <col min="11017" max="11017" width="42.28515625" customWidth="1"/>
    <col min="11018" max="11018" width="5" customWidth="1"/>
    <col min="11019" max="11019" width="0.85546875" customWidth="1"/>
    <col min="11020" max="11020" width="1.42578125" customWidth="1"/>
    <col min="11022" max="11022" width="17.85546875" bestFit="1" customWidth="1"/>
    <col min="11265" max="11265" width="2.28515625" customWidth="1"/>
    <col min="11266" max="11266" width="0" hidden="1" customWidth="1"/>
    <col min="11267" max="11267" width="11.7109375" customWidth="1"/>
    <col min="11268" max="11268" width="6.5703125" customWidth="1"/>
    <col min="11269" max="11269" width="25.5703125" customWidth="1"/>
    <col min="11270" max="11270" width="14" customWidth="1"/>
    <col min="11271" max="11271" width="11.140625" customWidth="1"/>
    <col min="11272" max="11272" width="14.85546875" customWidth="1"/>
    <col min="11273" max="11273" width="42.28515625" customWidth="1"/>
    <col min="11274" max="11274" width="5" customWidth="1"/>
    <col min="11275" max="11275" width="0.85546875" customWidth="1"/>
    <col min="11276" max="11276" width="1.42578125" customWidth="1"/>
    <col min="11278" max="11278" width="17.85546875" bestFit="1" customWidth="1"/>
    <col min="11521" max="11521" width="2.28515625" customWidth="1"/>
    <col min="11522" max="11522" width="0" hidden="1" customWidth="1"/>
    <col min="11523" max="11523" width="11.7109375" customWidth="1"/>
    <col min="11524" max="11524" width="6.5703125" customWidth="1"/>
    <col min="11525" max="11525" width="25.5703125" customWidth="1"/>
    <col min="11526" max="11526" width="14" customWidth="1"/>
    <col min="11527" max="11527" width="11.140625" customWidth="1"/>
    <col min="11528" max="11528" width="14.85546875" customWidth="1"/>
    <col min="11529" max="11529" width="42.28515625" customWidth="1"/>
    <col min="11530" max="11530" width="5" customWidth="1"/>
    <col min="11531" max="11531" width="0.85546875" customWidth="1"/>
    <col min="11532" max="11532" width="1.42578125" customWidth="1"/>
    <col min="11534" max="11534" width="17.85546875" bestFit="1" customWidth="1"/>
    <col min="11777" max="11777" width="2.28515625" customWidth="1"/>
    <col min="11778" max="11778" width="0" hidden="1" customWidth="1"/>
    <col min="11779" max="11779" width="11.7109375" customWidth="1"/>
    <col min="11780" max="11780" width="6.5703125" customWidth="1"/>
    <col min="11781" max="11781" width="25.5703125" customWidth="1"/>
    <col min="11782" max="11782" width="14" customWidth="1"/>
    <col min="11783" max="11783" width="11.140625" customWidth="1"/>
    <col min="11784" max="11784" width="14.85546875" customWidth="1"/>
    <col min="11785" max="11785" width="42.28515625" customWidth="1"/>
    <col min="11786" max="11786" width="5" customWidth="1"/>
    <col min="11787" max="11787" width="0.85546875" customWidth="1"/>
    <col min="11788" max="11788" width="1.42578125" customWidth="1"/>
    <col min="11790" max="11790" width="17.85546875" bestFit="1" customWidth="1"/>
    <col min="12033" max="12033" width="2.28515625" customWidth="1"/>
    <col min="12034" max="12034" width="0" hidden="1" customWidth="1"/>
    <col min="12035" max="12035" width="11.7109375" customWidth="1"/>
    <col min="12036" max="12036" width="6.5703125" customWidth="1"/>
    <col min="12037" max="12037" width="25.5703125" customWidth="1"/>
    <col min="12038" max="12038" width="14" customWidth="1"/>
    <col min="12039" max="12039" width="11.140625" customWidth="1"/>
    <col min="12040" max="12040" width="14.85546875" customWidth="1"/>
    <col min="12041" max="12041" width="42.28515625" customWidth="1"/>
    <col min="12042" max="12042" width="5" customWidth="1"/>
    <col min="12043" max="12043" width="0.85546875" customWidth="1"/>
    <col min="12044" max="12044" width="1.42578125" customWidth="1"/>
    <col min="12046" max="12046" width="17.85546875" bestFit="1" customWidth="1"/>
    <col min="12289" max="12289" width="2.28515625" customWidth="1"/>
    <col min="12290" max="12290" width="0" hidden="1" customWidth="1"/>
    <col min="12291" max="12291" width="11.7109375" customWidth="1"/>
    <col min="12292" max="12292" width="6.5703125" customWidth="1"/>
    <col min="12293" max="12293" width="25.5703125" customWidth="1"/>
    <col min="12294" max="12294" width="14" customWidth="1"/>
    <col min="12295" max="12295" width="11.140625" customWidth="1"/>
    <col min="12296" max="12296" width="14.85546875" customWidth="1"/>
    <col min="12297" max="12297" width="42.28515625" customWidth="1"/>
    <col min="12298" max="12298" width="5" customWidth="1"/>
    <col min="12299" max="12299" width="0.85546875" customWidth="1"/>
    <col min="12300" max="12300" width="1.42578125" customWidth="1"/>
    <col min="12302" max="12302" width="17.85546875" bestFit="1" customWidth="1"/>
    <col min="12545" max="12545" width="2.28515625" customWidth="1"/>
    <col min="12546" max="12546" width="0" hidden="1" customWidth="1"/>
    <col min="12547" max="12547" width="11.7109375" customWidth="1"/>
    <col min="12548" max="12548" width="6.5703125" customWidth="1"/>
    <col min="12549" max="12549" width="25.5703125" customWidth="1"/>
    <col min="12550" max="12550" width="14" customWidth="1"/>
    <col min="12551" max="12551" width="11.140625" customWidth="1"/>
    <col min="12552" max="12552" width="14.85546875" customWidth="1"/>
    <col min="12553" max="12553" width="42.28515625" customWidth="1"/>
    <col min="12554" max="12554" width="5" customWidth="1"/>
    <col min="12555" max="12555" width="0.85546875" customWidth="1"/>
    <col min="12556" max="12556" width="1.42578125" customWidth="1"/>
    <col min="12558" max="12558" width="17.85546875" bestFit="1" customWidth="1"/>
    <col min="12801" max="12801" width="2.28515625" customWidth="1"/>
    <col min="12802" max="12802" width="0" hidden="1" customWidth="1"/>
    <col min="12803" max="12803" width="11.7109375" customWidth="1"/>
    <col min="12804" max="12804" width="6.5703125" customWidth="1"/>
    <col min="12805" max="12805" width="25.5703125" customWidth="1"/>
    <col min="12806" max="12806" width="14" customWidth="1"/>
    <col min="12807" max="12807" width="11.140625" customWidth="1"/>
    <col min="12808" max="12808" width="14.85546875" customWidth="1"/>
    <col min="12809" max="12809" width="42.28515625" customWidth="1"/>
    <col min="12810" max="12810" width="5" customWidth="1"/>
    <col min="12811" max="12811" width="0.85546875" customWidth="1"/>
    <col min="12812" max="12812" width="1.42578125" customWidth="1"/>
    <col min="12814" max="12814" width="17.85546875" bestFit="1" customWidth="1"/>
    <col min="13057" max="13057" width="2.28515625" customWidth="1"/>
    <col min="13058" max="13058" width="0" hidden="1" customWidth="1"/>
    <col min="13059" max="13059" width="11.7109375" customWidth="1"/>
    <col min="13060" max="13060" width="6.5703125" customWidth="1"/>
    <col min="13061" max="13061" width="25.5703125" customWidth="1"/>
    <col min="13062" max="13062" width="14" customWidth="1"/>
    <col min="13063" max="13063" width="11.140625" customWidth="1"/>
    <col min="13064" max="13064" width="14.85546875" customWidth="1"/>
    <col min="13065" max="13065" width="42.28515625" customWidth="1"/>
    <col min="13066" max="13066" width="5" customWidth="1"/>
    <col min="13067" max="13067" width="0.85546875" customWidth="1"/>
    <col min="13068" max="13068" width="1.42578125" customWidth="1"/>
    <col min="13070" max="13070" width="17.85546875" bestFit="1" customWidth="1"/>
    <col min="13313" max="13313" width="2.28515625" customWidth="1"/>
    <col min="13314" max="13314" width="0" hidden="1" customWidth="1"/>
    <col min="13315" max="13315" width="11.7109375" customWidth="1"/>
    <col min="13316" max="13316" width="6.5703125" customWidth="1"/>
    <col min="13317" max="13317" width="25.5703125" customWidth="1"/>
    <col min="13318" max="13318" width="14" customWidth="1"/>
    <col min="13319" max="13319" width="11.140625" customWidth="1"/>
    <col min="13320" max="13320" width="14.85546875" customWidth="1"/>
    <col min="13321" max="13321" width="42.28515625" customWidth="1"/>
    <col min="13322" max="13322" width="5" customWidth="1"/>
    <col min="13323" max="13323" width="0.85546875" customWidth="1"/>
    <col min="13324" max="13324" width="1.42578125" customWidth="1"/>
    <col min="13326" max="13326" width="17.85546875" bestFit="1" customWidth="1"/>
    <col min="13569" max="13569" width="2.28515625" customWidth="1"/>
    <col min="13570" max="13570" width="0" hidden="1" customWidth="1"/>
    <col min="13571" max="13571" width="11.7109375" customWidth="1"/>
    <col min="13572" max="13572" width="6.5703125" customWidth="1"/>
    <col min="13573" max="13573" width="25.5703125" customWidth="1"/>
    <col min="13574" max="13574" width="14" customWidth="1"/>
    <col min="13575" max="13575" width="11.140625" customWidth="1"/>
    <col min="13576" max="13576" width="14.85546875" customWidth="1"/>
    <col min="13577" max="13577" width="42.28515625" customWidth="1"/>
    <col min="13578" max="13578" width="5" customWidth="1"/>
    <col min="13579" max="13579" width="0.85546875" customWidth="1"/>
    <col min="13580" max="13580" width="1.42578125" customWidth="1"/>
    <col min="13582" max="13582" width="17.85546875" bestFit="1" customWidth="1"/>
    <col min="13825" max="13825" width="2.28515625" customWidth="1"/>
    <col min="13826" max="13826" width="0" hidden="1" customWidth="1"/>
    <col min="13827" max="13827" width="11.7109375" customWidth="1"/>
    <col min="13828" max="13828" width="6.5703125" customWidth="1"/>
    <col min="13829" max="13829" width="25.5703125" customWidth="1"/>
    <col min="13830" max="13830" width="14" customWidth="1"/>
    <col min="13831" max="13831" width="11.140625" customWidth="1"/>
    <col min="13832" max="13832" width="14.85546875" customWidth="1"/>
    <col min="13833" max="13833" width="42.28515625" customWidth="1"/>
    <col min="13834" max="13834" width="5" customWidth="1"/>
    <col min="13835" max="13835" width="0.85546875" customWidth="1"/>
    <col min="13836" max="13836" width="1.42578125" customWidth="1"/>
    <col min="13838" max="13838" width="17.85546875" bestFit="1" customWidth="1"/>
    <col min="14081" max="14081" width="2.28515625" customWidth="1"/>
    <col min="14082" max="14082" width="0" hidden="1" customWidth="1"/>
    <col min="14083" max="14083" width="11.7109375" customWidth="1"/>
    <col min="14084" max="14084" width="6.5703125" customWidth="1"/>
    <col min="14085" max="14085" width="25.5703125" customWidth="1"/>
    <col min="14086" max="14086" width="14" customWidth="1"/>
    <col min="14087" max="14087" width="11.140625" customWidth="1"/>
    <col min="14088" max="14088" width="14.85546875" customWidth="1"/>
    <col min="14089" max="14089" width="42.28515625" customWidth="1"/>
    <col min="14090" max="14090" width="5" customWidth="1"/>
    <col min="14091" max="14091" width="0.85546875" customWidth="1"/>
    <col min="14092" max="14092" width="1.42578125" customWidth="1"/>
    <col min="14094" max="14094" width="17.85546875" bestFit="1" customWidth="1"/>
    <col min="14337" max="14337" width="2.28515625" customWidth="1"/>
    <col min="14338" max="14338" width="0" hidden="1" customWidth="1"/>
    <col min="14339" max="14339" width="11.7109375" customWidth="1"/>
    <col min="14340" max="14340" width="6.5703125" customWidth="1"/>
    <col min="14341" max="14341" width="25.5703125" customWidth="1"/>
    <col min="14342" max="14342" width="14" customWidth="1"/>
    <col min="14343" max="14343" width="11.140625" customWidth="1"/>
    <col min="14344" max="14344" width="14.85546875" customWidth="1"/>
    <col min="14345" max="14345" width="42.28515625" customWidth="1"/>
    <col min="14346" max="14346" width="5" customWidth="1"/>
    <col min="14347" max="14347" width="0.85546875" customWidth="1"/>
    <col min="14348" max="14348" width="1.42578125" customWidth="1"/>
    <col min="14350" max="14350" width="17.85546875" bestFit="1" customWidth="1"/>
    <col min="14593" max="14593" width="2.28515625" customWidth="1"/>
    <col min="14594" max="14594" width="0" hidden="1" customWidth="1"/>
    <col min="14595" max="14595" width="11.7109375" customWidth="1"/>
    <col min="14596" max="14596" width="6.5703125" customWidth="1"/>
    <col min="14597" max="14597" width="25.5703125" customWidth="1"/>
    <col min="14598" max="14598" width="14" customWidth="1"/>
    <col min="14599" max="14599" width="11.140625" customWidth="1"/>
    <col min="14600" max="14600" width="14.85546875" customWidth="1"/>
    <col min="14601" max="14601" width="42.28515625" customWidth="1"/>
    <col min="14602" max="14602" width="5" customWidth="1"/>
    <col min="14603" max="14603" width="0.85546875" customWidth="1"/>
    <col min="14604" max="14604" width="1.42578125" customWidth="1"/>
    <col min="14606" max="14606" width="17.85546875" bestFit="1" customWidth="1"/>
    <col min="14849" max="14849" width="2.28515625" customWidth="1"/>
    <col min="14850" max="14850" width="0" hidden="1" customWidth="1"/>
    <col min="14851" max="14851" width="11.7109375" customWidth="1"/>
    <col min="14852" max="14852" width="6.5703125" customWidth="1"/>
    <col min="14853" max="14853" width="25.5703125" customWidth="1"/>
    <col min="14854" max="14854" width="14" customWidth="1"/>
    <col min="14855" max="14855" width="11.140625" customWidth="1"/>
    <col min="14856" max="14856" width="14.85546875" customWidth="1"/>
    <col min="14857" max="14857" width="42.28515625" customWidth="1"/>
    <col min="14858" max="14858" width="5" customWidth="1"/>
    <col min="14859" max="14859" width="0.85546875" customWidth="1"/>
    <col min="14860" max="14860" width="1.42578125" customWidth="1"/>
    <col min="14862" max="14862" width="17.85546875" bestFit="1" customWidth="1"/>
    <col min="15105" max="15105" width="2.28515625" customWidth="1"/>
    <col min="15106" max="15106" width="0" hidden="1" customWidth="1"/>
    <col min="15107" max="15107" width="11.7109375" customWidth="1"/>
    <col min="15108" max="15108" width="6.5703125" customWidth="1"/>
    <col min="15109" max="15109" width="25.5703125" customWidth="1"/>
    <col min="15110" max="15110" width="14" customWidth="1"/>
    <col min="15111" max="15111" width="11.140625" customWidth="1"/>
    <col min="15112" max="15112" width="14.85546875" customWidth="1"/>
    <col min="15113" max="15113" width="42.28515625" customWidth="1"/>
    <col min="15114" max="15114" width="5" customWidth="1"/>
    <col min="15115" max="15115" width="0.85546875" customWidth="1"/>
    <col min="15116" max="15116" width="1.42578125" customWidth="1"/>
    <col min="15118" max="15118" width="17.85546875" bestFit="1" customWidth="1"/>
    <col min="15361" max="15361" width="2.28515625" customWidth="1"/>
    <col min="15362" max="15362" width="0" hidden="1" customWidth="1"/>
    <col min="15363" max="15363" width="11.7109375" customWidth="1"/>
    <col min="15364" max="15364" width="6.5703125" customWidth="1"/>
    <col min="15365" max="15365" width="25.5703125" customWidth="1"/>
    <col min="15366" max="15366" width="14" customWidth="1"/>
    <col min="15367" max="15367" width="11.140625" customWidth="1"/>
    <col min="15368" max="15368" width="14.85546875" customWidth="1"/>
    <col min="15369" max="15369" width="42.28515625" customWidth="1"/>
    <col min="15370" max="15370" width="5" customWidth="1"/>
    <col min="15371" max="15371" width="0.85546875" customWidth="1"/>
    <col min="15372" max="15372" width="1.42578125" customWidth="1"/>
    <col min="15374" max="15374" width="17.85546875" bestFit="1" customWidth="1"/>
    <col min="15617" max="15617" width="2.28515625" customWidth="1"/>
    <col min="15618" max="15618" width="0" hidden="1" customWidth="1"/>
    <col min="15619" max="15619" width="11.7109375" customWidth="1"/>
    <col min="15620" max="15620" width="6.5703125" customWidth="1"/>
    <col min="15621" max="15621" width="25.5703125" customWidth="1"/>
    <col min="15622" max="15622" width="14" customWidth="1"/>
    <col min="15623" max="15623" width="11.140625" customWidth="1"/>
    <col min="15624" max="15624" width="14.85546875" customWidth="1"/>
    <col min="15625" max="15625" width="42.28515625" customWidth="1"/>
    <col min="15626" max="15626" width="5" customWidth="1"/>
    <col min="15627" max="15627" width="0.85546875" customWidth="1"/>
    <col min="15628" max="15628" width="1.42578125" customWidth="1"/>
    <col min="15630" max="15630" width="17.85546875" bestFit="1" customWidth="1"/>
    <col min="15873" max="15873" width="2.28515625" customWidth="1"/>
    <col min="15874" max="15874" width="0" hidden="1" customWidth="1"/>
    <col min="15875" max="15875" width="11.7109375" customWidth="1"/>
    <col min="15876" max="15876" width="6.5703125" customWidth="1"/>
    <col min="15877" max="15877" width="25.5703125" customWidth="1"/>
    <col min="15878" max="15878" width="14" customWidth="1"/>
    <col min="15879" max="15879" width="11.140625" customWidth="1"/>
    <col min="15880" max="15880" width="14.85546875" customWidth="1"/>
    <col min="15881" max="15881" width="42.28515625" customWidth="1"/>
    <col min="15882" max="15882" width="5" customWidth="1"/>
    <col min="15883" max="15883" width="0.85546875" customWidth="1"/>
    <col min="15884" max="15884" width="1.42578125" customWidth="1"/>
    <col min="15886" max="15886" width="17.85546875" bestFit="1" customWidth="1"/>
    <col min="16129" max="16129" width="2.28515625" customWidth="1"/>
    <col min="16130" max="16130" width="0" hidden="1" customWidth="1"/>
    <col min="16131" max="16131" width="11.7109375" customWidth="1"/>
    <col min="16132" max="16132" width="6.5703125" customWidth="1"/>
    <col min="16133" max="16133" width="25.5703125" customWidth="1"/>
    <col min="16134" max="16134" width="14" customWidth="1"/>
    <col min="16135" max="16135" width="11.140625" customWidth="1"/>
    <col min="16136" max="16136" width="14.85546875" customWidth="1"/>
    <col min="16137" max="16137" width="42.28515625" customWidth="1"/>
    <col min="16138" max="16138" width="5" customWidth="1"/>
    <col min="16139" max="16139" width="0.85546875" customWidth="1"/>
    <col min="16140" max="16140" width="1.42578125" customWidth="1"/>
    <col min="16142" max="16142" width="17.85546875" bestFit="1" customWidth="1"/>
  </cols>
  <sheetData>
    <row r="1" spans="2:10" ht="12" customHeight="1" x14ac:dyDescent="0.25"/>
    <row r="2" spans="2:10" ht="74.099999999999994" customHeight="1" x14ac:dyDescent="0.25"/>
    <row r="3" spans="2:10" ht="52.9" customHeight="1" x14ac:dyDescent="0.25">
      <c r="D3" s="245"/>
      <c r="E3" s="245"/>
      <c r="F3" s="245"/>
    </row>
    <row r="4" spans="2:10" ht="8.1" customHeight="1" x14ac:dyDescent="0.25"/>
    <row r="5" spans="2:10" ht="12.4" customHeight="1" x14ac:dyDescent="0.25">
      <c r="C5" s="148"/>
      <c r="D5" s="149"/>
      <c r="E5" s="149"/>
      <c r="F5" s="149"/>
      <c r="G5" s="149"/>
      <c r="H5" s="149"/>
      <c r="I5" s="150"/>
    </row>
    <row r="6" spans="2:10" ht="14.25" customHeight="1" x14ac:dyDescent="0.25">
      <c r="C6" s="246" t="s">
        <v>155</v>
      </c>
      <c r="D6" s="247"/>
      <c r="E6" s="247"/>
      <c r="I6" s="151"/>
    </row>
    <row r="7" spans="2:10" ht="12.75" hidden="1" customHeight="1" x14ac:dyDescent="0.25">
      <c r="C7" s="152"/>
      <c r="D7" s="153"/>
      <c r="E7" s="153"/>
      <c r="I7" s="151"/>
    </row>
    <row r="8" spans="2:10" ht="17.100000000000001" customHeight="1" x14ac:dyDescent="0.25">
      <c r="C8" s="246" t="s">
        <v>156</v>
      </c>
      <c r="D8" s="247"/>
      <c r="E8" s="247"/>
      <c r="I8" s="151"/>
    </row>
    <row r="9" spans="2:10" ht="1.5" customHeight="1" x14ac:dyDescent="0.25">
      <c r="C9" s="152"/>
      <c r="D9" s="153"/>
      <c r="E9" s="153"/>
      <c r="I9" s="151"/>
    </row>
    <row r="10" spans="2:10" ht="25.5" customHeight="1" x14ac:dyDescent="0.25">
      <c r="C10" s="246" t="s">
        <v>157</v>
      </c>
      <c r="D10" s="247"/>
      <c r="E10" s="247"/>
      <c r="I10" s="151"/>
    </row>
    <row r="11" spans="2:10" ht="4.5" customHeight="1" x14ac:dyDescent="0.25">
      <c r="C11" s="154"/>
      <c r="D11" s="155"/>
      <c r="E11" s="155"/>
      <c r="F11" s="155"/>
      <c r="G11" s="155"/>
      <c r="H11" s="155"/>
      <c r="I11" s="156"/>
    </row>
    <row r="12" spans="2:10" ht="15.2" customHeight="1" x14ac:dyDescent="0.25"/>
    <row r="13" spans="2:10" ht="45.6" customHeight="1" x14ac:dyDescent="0.25">
      <c r="B13" s="248" t="s">
        <v>158</v>
      </c>
      <c r="C13" s="245"/>
      <c r="D13" s="245"/>
      <c r="E13" s="245"/>
      <c r="F13" s="245"/>
      <c r="G13" s="245"/>
      <c r="H13" s="245"/>
      <c r="I13" s="245"/>
      <c r="J13" s="245"/>
    </row>
    <row r="14" spans="2:10" ht="12.75" customHeight="1" x14ac:dyDescent="0.25">
      <c r="B14" s="249" t="s">
        <v>159</v>
      </c>
      <c r="C14" s="250"/>
      <c r="D14" s="249" t="s">
        <v>160</v>
      </c>
      <c r="E14" s="250"/>
      <c r="F14" s="249" t="s">
        <v>161</v>
      </c>
      <c r="G14" s="250"/>
      <c r="H14" s="157" t="s">
        <v>162</v>
      </c>
      <c r="I14" s="249" t="s">
        <v>163</v>
      </c>
      <c r="J14" s="250"/>
    </row>
    <row r="15" spans="2:10" ht="12.75" customHeight="1" x14ac:dyDescent="0.25">
      <c r="B15" s="251">
        <v>1</v>
      </c>
      <c r="C15" s="250"/>
      <c r="D15" s="251" t="s">
        <v>164</v>
      </c>
      <c r="E15" s="250"/>
      <c r="F15" s="252">
        <v>357183.64</v>
      </c>
      <c r="G15" s="250"/>
      <c r="H15" s="158" t="s">
        <v>165</v>
      </c>
      <c r="I15" s="251" t="s">
        <v>166</v>
      </c>
      <c r="J15" s="250"/>
    </row>
    <row r="16" spans="2:10" ht="12.75" customHeight="1" x14ac:dyDescent="0.25">
      <c r="B16" s="251">
        <v>2</v>
      </c>
      <c r="C16" s="250"/>
      <c r="D16" s="251" t="s">
        <v>167</v>
      </c>
      <c r="E16" s="250"/>
      <c r="F16" s="252">
        <v>348635.7</v>
      </c>
      <c r="G16" s="250"/>
      <c r="H16" s="158" t="s">
        <v>168</v>
      </c>
      <c r="I16" s="251" t="s">
        <v>166</v>
      </c>
      <c r="J16" s="250"/>
    </row>
    <row r="17" spans="2:10" ht="12.75" customHeight="1" x14ac:dyDescent="0.25">
      <c r="B17" s="251">
        <v>3</v>
      </c>
      <c r="C17" s="250"/>
      <c r="D17" s="251" t="s">
        <v>169</v>
      </c>
      <c r="E17" s="250"/>
      <c r="F17" s="252">
        <v>355766.72</v>
      </c>
      <c r="G17" s="250"/>
      <c r="H17" s="158" t="s">
        <v>170</v>
      </c>
      <c r="I17" s="251" t="s">
        <v>166</v>
      </c>
      <c r="J17" s="250"/>
    </row>
    <row r="18" spans="2:10" x14ac:dyDescent="0.25">
      <c r="B18" s="253"/>
      <c r="C18" s="250"/>
      <c r="D18" s="253"/>
      <c r="E18" s="250"/>
      <c r="F18" s="254">
        <v>1061586.06</v>
      </c>
      <c r="G18" s="250"/>
      <c r="H18" s="159"/>
      <c r="I18" s="253"/>
      <c r="J18" s="250"/>
    </row>
    <row r="19" spans="2:10" ht="45.6" customHeight="1" x14ac:dyDescent="0.25">
      <c r="B19" s="248" t="s">
        <v>171</v>
      </c>
      <c r="C19" s="245"/>
      <c r="D19" s="245"/>
      <c r="E19" s="245"/>
      <c r="F19" s="245"/>
      <c r="G19" s="245"/>
      <c r="H19" s="245"/>
      <c r="I19" s="245"/>
      <c r="J19" s="245"/>
    </row>
    <row r="20" spans="2:10" ht="12.75" customHeight="1" x14ac:dyDescent="0.25">
      <c r="B20" s="249" t="s">
        <v>159</v>
      </c>
      <c r="C20" s="250"/>
      <c r="D20" s="249" t="s">
        <v>160</v>
      </c>
      <c r="E20" s="250"/>
      <c r="F20" s="249" t="s">
        <v>161</v>
      </c>
      <c r="G20" s="250"/>
      <c r="H20" s="157" t="s">
        <v>162</v>
      </c>
      <c r="I20" s="249" t="s">
        <v>163</v>
      </c>
      <c r="J20" s="250"/>
    </row>
    <row r="21" spans="2:10" ht="12.75" customHeight="1" x14ac:dyDescent="0.25">
      <c r="B21" s="251">
        <v>1</v>
      </c>
      <c r="C21" s="250"/>
      <c r="D21" s="251" t="s">
        <v>172</v>
      </c>
      <c r="E21" s="250"/>
      <c r="F21" s="252">
        <v>840</v>
      </c>
      <c r="G21" s="250"/>
      <c r="H21" s="158" t="s">
        <v>173</v>
      </c>
      <c r="I21" s="251" t="s">
        <v>174</v>
      </c>
      <c r="J21" s="250"/>
    </row>
    <row r="22" spans="2:10" x14ac:dyDescent="0.25">
      <c r="B22" s="253"/>
      <c r="C22" s="250"/>
      <c r="D22" s="253"/>
      <c r="E22" s="250"/>
      <c r="F22" s="254">
        <v>840</v>
      </c>
      <c r="G22" s="250"/>
      <c r="H22" s="159"/>
      <c r="I22" s="253"/>
      <c r="J22" s="250"/>
    </row>
    <row r="23" spans="2:10" ht="45.6" customHeight="1" x14ac:dyDescent="0.25">
      <c r="B23" s="248" t="s">
        <v>175</v>
      </c>
      <c r="C23" s="245"/>
      <c r="D23" s="245"/>
      <c r="E23" s="245"/>
      <c r="F23" s="245"/>
      <c r="G23" s="245"/>
      <c r="H23" s="245"/>
      <c r="I23" s="245"/>
      <c r="J23" s="245"/>
    </row>
    <row r="24" spans="2:10" ht="12.75" customHeight="1" x14ac:dyDescent="0.25">
      <c r="B24" s="249" t="s">
        <v>159</v>
      </c>
      <c r="C24" s="250"/>
      <c r="D24" s="249" t="s">
        <v>160</v>
      </c>
      <c r="E24" s="250"/>
      <c r="F24" s="249" t="s">
        <v>161</v>
      </c>
      <c r="G24" s="250"/>
      <c r="H24" s="157" t="s">
        <v>162</v>
      </c>
      <c r="I24" s="249" t="s">
        <v>163</v>
      </c>
      <c r="J24" s="250"/>
    </row>
    <row r="25" spans="2:10" ht="12.75" customHeight="1" x14ac:dyDescent="0.25">
      <c r="B25" s="251">
        <v>1</v>
      </c>
      <c r="C25" s="250"/>
      <c r="D25" s="251" t="s">
        <v>176</v>
      </c>
      <c r="E25" s="250"/>
      <c r="F25" s="252">
        <v>150</v>
      </c>
      <c r="G25" s="250"/>
      <c r="H25" s="158" t="s">
        <v>173</v>
      </c>
      <c r="I25" s="251" t="s">
        <v>174</v>
      </c>
      <c r="J25" s="250"/>
    </row>
    <row r="26" spans="2:10" x14ac:dyDescent="0.25">
      <c r="B26" s="253"/>
      <c r="C26" s="250"/>
      <c r="D26" s="253"/>
      <c r="E26" s="250"/>
      <c r="F26" s="254">
        <v>150</v>
      </c>
      <c r="G26" s="250"/>
      <c r="H26" s="159"/>
      <c r="I26" s="253"/>
      <c r="J26" s="250"/>
    </row>
    <row r="27" spans="2:10" ht="45.6" customHeight="1" x14ac:dyDescent="0.25">
      <c r="B27" s="248" t="s">
        <v>177</v>
      </c>
      <c r="C27" s="245"/>
      <c r="D27" s="245"/>
      <c r="E27" s="245"/>
      <c r="F27" s="245"/>
      <c r="G27" s="245"/>
      <c r="H27" s="245"/>
      <c r="I27" s="245"/>
      <c r="J27" s="245"/>
    </row>
    <row r="28" spans="2:10" ht="12.75" customHeight="1" x14ac:dyDescent="0.25">
      <c r="B28" s="249" t="s">
        <v>159</v>
      </c>
      <c r="C28" s="250"/>
      <c r="D28" s="249" t="s">
        <v>160</v>
      </c>
      <c r="E28" s="250"/>
      <c r="F28" s="249" t="s">
        <v>161</v>
      </c>
      <c r="G28" s="250"/>
      <c r="H28" s="157" t="s">
        <v>162</v>
      </c>
      <c r="I28" s="249" t="s">
        <v>163</v>
      </c>
      <c r="J28" s="250"/>
    </row>
    <row r="29" spans="2:10" ht="12.75" customHeight="1" x14ac:dyDescent="0.25">
      <c r="B29" s="251">
        <v>1</v>
      </c>
      <c r="C29" s="250"/>
      <c r="D29" s="251" t="s">
        <v>178</v>
      </c>
      <c r="E29" s="250"/>
      <c r="F29" s="252">
        <v>2235.1</v>
      </c>
      <c r="G29" s="250"/>
      <c r="H29" s="158" t="s">
        <v>179</v>
      </c>
      <c r="I29" s="251" t="s">
        <v>180</v>
      </c>
      <c r="J29" s="250"/>
    </row>
    <row r="30" spans="2:10" ht="12.75" customHeight="1" x14ac:dyDescent="0.25">
      <c r="B30" s="251">
        <v>2</v>
      </c>
      <c r="C30" s="250"/>
      <c r="D30" s="251" t="s">
        <v>178</v>
      </c>
      <c r="E30" s="250"/>
      <c r="F30" s="252">
        <v>2237.08</v>
      </c>
      <c r="G30" s="250"/>
      <c r="H30" s="158" t="s">
        <v>179</v>
      </c>
      <c r="I30" s="251" t="s">
        <v>180</v>
      </c>
      <c r="J30" s="250"/>
    </row>
    <row r="31" spans="2:10" ht="12.75" customHeight="1" x14ac:dyDescent="0.25">
      <c r="B31" s="251">
        <v>3</v>
      </c>
      <c r="C31" s="250"/>
      <c r="D31" s="251" t="s">
        <v>178</v>
      </c>
      <c r="E31" s="250"/>
      <c r="F31" s="252">
        <v>223.27</v>
      </c>
      <c r="G31" s="250"/>
      <c r="H31" s="158" t="s">
        <v>181</v>
      </c>
      <c r="I31" s="251" t="s">
        <v>180</v>
      </c>
      <c r="J31" s="250"/>
    </row>
    <row r="32" spans="2:10" ht="12.75" customHeight="1" x14ac:dyDescent="0.25">
      <c r="B32" s="251">
        <v>4</v>
      </c>
      <c r="C32" s="250"/>
      <c r="D32" s="251" t="s">
        <v>178</v>
      </c>
      <c r="E32" s="250"/>
      <c r="F32" s="252">
        <v>679.46</v>
      </c>
      <c r="G32" s="250"/>
      <c r="H32" s="158" t="s">
        <v>181</v>
      </c>
      <c r="I32" s="251" t="s">
        <v>180</v>
      </c>
      <c r="J32" s="250"/>
    </row>
    <row r="33" spans="2:14" ht="12.75" customHeight="1" x14ac:dyDescent="0.25">
      <c r="B33" s="251">
        <v>5</v>
      </c>
      <c r="C33" s="250"/>
      <c r="D33" s="251" t="s">
        <v>178</v>
      </c>
      <c r="E33" s="250"/>
      <c r="F33" s="252">
        <v>1173.08</v>
      </c>
      <c r="G33" s="250"/>
      <c r="H33" s="158" t="s">
        <v>182</v>
      </c>
      <c r="I33" s="251" t="s">
        <v>180</v>
      </c>
      <c r="J33" s="250"/>
    </row>
    <row r="34" spans="2:14" ht="12.75" customHeight="1" x14ac:dyDescent="0.25">
      <c r="B34" s="251">
        <v>6</v>
      </c>
      <c r="C34" s="250"/>
      <c r="D34" s="251" t="s">
        <v>178</v>
      </c>
      <c r="E34" s="250"/>
      <c r="F34" s="252">
        <v>6867.64</v>
      </c>
      <c r="G34" s="250"/>
      <c r="H34" s="158" t="s">
        <v>183</v>
      </c>
      <c r="I34" s="251" t="s">
        <v>180</v>
      </c>
      <c r="J34" s="250"/>
    </row>
    <row r="35" spans="2:14" ht="12.75" customHeight="1" x14ac:dyDescent="0.25">
      <c r="B35" s="251">
        <v>7</v>
      </c>
      <c r="C35" s="250"/>
      <c r="D35" s="251" t="s">
        <v>178</v>
      </c>
      <c r="E35" s="250"/>
      <c r="F35" s="252">
        <v>1278.1099999999999</v>
      </c>
      <c r="G35" s="250"/>
      <c r="H35" s="158" t="s">
        <v>183</v>
      </c>
      <c r="I35" s="251" t="s">
        <v>180</v>
      </c>
      <c r="J35" s="250"/>
    </row>
    <row r="36" spans="2:14" ht="12.75" customHeight="1" x14ac:dyDescent="0.25">
      <c r="B36" s="251">
        <v>8</v>
      </c>
      <c r="C36" s="250"/>
      <c r="D36" s="251" t="s">
        <v>178</v>
      </c>
      <c r="E36" s="250"/>
      <c r="F36" s="252">
        <v>1398.27</v>
      </c>
      <c r="G36" s="250"/>
      <c r="H36" s="158" t="s">
        <v>184</v>
      </c>
      <c r="I36" s="251" t="s">
        <v>180</v>
      </c>
      <c r="J36" s="250"/>
    </row>
    <row r="37" spans="2:14" ht="12.75" customHeight="1" x14ac:dyDescent="0.25">
      <c r="B37" s="251">
        <v>9</v>
      </c>
      <c r="C37" s="250"/>
      <c r="D37" s="251" t="s">
        <v>178</v>
      </c>
      <c r="E37" s="250"/>
      <c r="F37" s="252">
        <v>1766.27</v>
      </c>
      <c r="G37" s="250"/>
      <c r="H37" s="158" t="s">
        <v>184</v>
      </c>
      <c r="I37" s="251" t="s">
        <v>180</v>
      </c>
      <c r="J37" s="250"/>
    </row>
    <row r="38" spans="2:14" ht="12.75" customHeight="1" x14ac:dyDescent="0.25">
      <c r="B38" s="251">
        <v>10</v>
      </c>
      <c r="C38" s="250"/>
      <c r="D38" s="251" t="s">
        <v>178</v>
      </c>
      <c r="E38" s="250"/>
      <c r="F38" s="252">
        <v>479.92</v>
      </c>
      <c r="G38" s="250"/>
      <c r="H38" s="158" t="s">
        <v>184</v>
      </c>
      <c r="I38" s="251" t="s">
        <v>180</v>
      </c>
      <c r="J38" s="250"/>
    </row>
    <row r="39" spans="2:14" ht="12.75" customHeight="1" x14ac:dyDescent="0.25">
      <c r="B39" s="251">
        <v>11</v>
      </c>
      <c r="C39" s="250"/>
      <c r="D39" s="251" t="s">
        <v>178</v>
      </c>
      <c r="E39" s="250"/>
      <c r="F39" s="252">
        <v>220.27</v>
      </c>
      <c r="G39" s="250"/>
      <c r="H39" s="158" t="s">
        <v>184</v>
      </c>
      <c r="I39" s="251" t="s">
        <v>180</v>
      </c>
      <c r="J39" s="250"/>
    </row>
    <row r="40" spans="2:14" x14ac:dyDescent="0.25">
      <c r="B40" s="253"/>
      <c r="C40" s="250"/>
      <c r="D40" s="253"/>
      <c r="E40" s="250"/>
      <c r="F40" s="254">
        <v>18558.47</v>
      </c>
      <c r="G40" s="250"/>
      <c r="H40" s="159"/>
      <c r="I40" s="253"/>
      <c r="J40" s="250"/>
    </row>
    <row r="41" spans="2:14" ht="45.6" customHeight="1" x14ac:dyDescent="0.25">
      <c r="B41" s="248" t="s">
        <v>185</v>
      </c>
      <c r="C41" s="245"/>
      <c r="D41" s="245"/>
      <c r="E41" s="245"/>
      <c r="F41" s="245"/>
      <c r="G41" s="245"/>
      <c r="H41" s="245"/>
      <c r="I41" s="245"/>
      <c r="J41" s="245"/>
    </row>
    <row r="42" spans="2:14" ht="12.75" customHeight="1" x14ac:dyDescent="0.25">
      <c r="B42" s="249" t="s">
        <v>159</v>
      </c>
      <c r="C42" s="250"/>
      <c r="D42" s="249" t="s">
        <v>160</v>
      </c>
      <c r="E42" s="250"/>
      <c r="F42" s="249" t="s">
        <v>161</v>
      </c>
      <c r="G42" s="250"/>
      <c r="H42" s="157" t="s">
        <v>162</v>
      </c>
      <c r="I42" s="249" t="s">
        <v>163</v>
      </c>
      <c r="J42" s="250"/>
    </row>
    <row r="43" spans="2:14" ht="12.75" customHeight="1" x14ac:dyDescent="0.25">
      <c r="B43" s="251">
        <v>1</v>
      </c>
      <c r="C43" s="250"/>
      <c r="D43" s="251" t="s">
        <v>186</v>
      </c>
      <c r="E43" s="250"/>
      <c r="F43" s="252">
        <v>378.2</v>
      </c>
      <c r="G43" s="250"/>
      <c r="H43" s="158" t="s">
        <v>187</v>
      </c>
      <c r="I43" s="251" t="s">
        <v>188</v>
      </c>
      <c r="J43" s="250"/>
    </row>
    <row r="44" spans="2:14" ht="12.75" customHeight="1" x14ac:dyDescent="0.25">
      <c r="B44" s="251">
        <v>2</v>
      </c>
      <c r="C44" s="250"/>
      <c r="D44" s="251" t="s">
        <v>189</v>
      </c>
      <c r="E44" s="250"/>
      <c r="F44" s="252">
        <v>379.04</v>
      </c>
      <c r="G44" s="250"/>
      <c r="H44" s="158" t="s">
        <v>187</v>
      </c>
      <c r="I44" s="251" t="s">
        <v>190</v>
      </c>
      <c r="J44" s="250"/>
      <c r="N44" s="160"/>
    </row>
    <row r="45" spans="2:14" ht="12.75" customHeight="1" x14ac:dyDescent="0.25">
      <c r="B45" s="251">
        <v>3</v>
      </c>
      <c r="C45" s="250"/>
      <c r="D45" s="251" t="s">
        <v>191</v>
      </c>
      <c r="E45" s="250"/>
      <c r="F45" s="252">
        <v>390.44</v>
      </c>
      <c r="G45" s="250"/>
      <c r="H45" s="158" t="s">
        <v>192</v>
      </c>
      <c r="I45" s="251" t="s">
        <v>193</v>
      </c>
      <c r="J45" s="250"/>
    </row>
    <row r="46" spans="2:14" ht="12.75" customHeight="1" x14ac:dyDescent="0.25">
      <c r="B46" s="251">
        <v>4</v>
      </c>
      <c r="C46" s="250"/>
      <c r="D46" s="251" t="s">
        <v>194</v>
      </c>
      <c r="E46" s="250"/>
      <c r="F46" s="252">
        <v>301.2</v>
      </c>
      <c r="G46" s="250"/>
      <c r="H46" s="158" t="s">
        <v>195</v>
      </c>
      <c r="I46" s="251" t="s">
        <v>196</v>
      </c>
      <c r="J46" s="250"/>
    </row>
    <row r="47" spans="2:14" ht="12.75" customHeight="1" x14ac:dyDescent="0.25">
      <c r="B47" s="251">
        <v>5</v>
      </c>
      <c r="C47" s="250"/>
      <c r="D47" s="251" t="s">
        <v>197</v>
      </c>
      <c r="E47" s="250"/>
      <c r="F47" s="252">
        <v>125.4</v>
      </c>
      <c r="G47" s="250"/>
      <c r="H47" s="158" t="s">
        <v>198</v>
      </c>
      <c r="I47" s="251" t="s">
        <v>199</v>
      </c>
      <c r="J47" s="250"/>
    </row>
    <row r="48" spans="2:14" ht="12.75" customHeight="1" x14ac:dyDescent="0.25">
      <c r="B48" s="251">
        <v>6</v>
      </c>
      <c r="C48" s="250"/>
      <c r="D48" s="251" t="s">
        <v>200</v>
      </c>
      <c r="E48" s="250"/>
      <c r="F48" s="252">
        <v>125.4</v>
      </c>
      <c r="G48" s="250"/>
      <c r="H48" s="158" t="s">
        <v>195</v>
      </c>
      <c r="I48" s="251" t="s">
        <v>201</v>
      </c>
      <c r="J48" s="250"/>
    </row>
    <row r="49" spans="2:10" ht="12.75" customHeight="1" x14ac:dyDescent="0.25">
      <c r="B49" s="251">
        <v>7</v>
      </c>
      <c r="C49" s="250"/>
      <c r="D49" s="251" t="s">
        <v>202</v>
      </c>
      <c r="E49" s="250"/>
      <c r="F49" s="252">
        <v>125.4</v>
      </c>
      <c r="G49" s="250"/>
      <c r="H49" s="158" t="s">
        <v>203</v>
      </c>
      <c r="I49" s="251" t="s">
        <v>204</v>
      </c>
      <c r="J49" s="250"/>
    </row>
    <row r="50" spans="2:10" ht="12.75" customHeight="1" x14ac:dyDescent="0.25">
      <c r="B50" s="251">
        <v>8</v>
      </c>
      <c r="C50" s="250"/>
      <c r="D50" s="251" t="s">
        <v>205</v>
      </c>
      <c r="E50" s="250"/>
      <c r="F50" s="252">
        <v>231.99</v>
      </c>
      <c r="G50" s="250"/>
      <c r="H50" s="158" t="s">
        <v>195</v>
      </c>
      <c r="I50" s="251" t="s">
        <v>206</v>
      </c>
      <c r="J50" s="250"/>
    </row>
    <row r="51" spans="2:10" ht="12.75" customHeight="1" x14ac:dyDescent="0.25">
      <c r="B51" s="251">
        <v>9</v>
      </c>
      <c r="C51" s="250"/>
      <c r="D51" s="251" t="s">
        <v>205</v>
      </c>
      <c r="E51" s="250"/>
      <c r="F51" s="252">
        <v>154.66</v>
      </c>
      <c r="G51" s="250"/>
      <c r="H51" s="158" t="s">
        <v>207</v>
      </c>
      <c r="I51" s="251" t="s">
        <v>208</v>
      </c>
      <c r="J51" s="250"/>
    </row>
    <row r="52" spans="2:10" ht="12.75" customHeight="1" x14ac:dyDescent="0.25">
      <c r="B52" s="251">
        <v>10</v>
      </c>
      <c r="C52" s="250"/>
      <c r="D52" s="251" t="s">
        <v>209</v>
      </c>
      <c r="E52" s="250"/>
      <c r="F52" s="252">
        <v>236.4</v>
      </c>
      <c r="G52" s="250"/>
      <c r="H52" s="158" t="s">
        <v>210</v>
      </c>
      <c r="I52" s="251" t="s">
        <v>211</v>
      </c>
      <c r="J52" s="250"/>
    </row>
    <row r="53" spans="2:10" ht="12.75" customHeight="1" x14ac:dyDescent="0.25">
      <c r="B53" s="251">
        <v>11</v>
      </c>
      <c r="C53" s="250"/>
      <c r="D53" s="251" t="s">
        <v>212</v>
      </c>
      <c r="E53" s="250"/>
      <c r="F53" s="252">
        <v>272.39999999999998</v>
      </c>
      <c r="G53" s="250"/>
      <c r="H53" s="158" t="s">
        <v>213</v>
      </c>
      <c r="I53" s="251" t="s">
        <v>206</v>
      </c>
      <c r="J53" s="250"/>
    </row>
    <row r="54" spans="2:10" ht="12.75" customHeight="1" x14ac:dyDescent="0.25">
      <c r="B54" s="251">
        <v>12</v>
      </c>
      <c r="C54" s="250"/>
      <c r="D54" s="251" t="s">
        <v>212</v>
      </c>
      <c r="E54" s="250"/>
      <c r="F54" s="252">
        <v>272.39999999999998</v>
      </c>
      <c r="G54" s="250"/>
      <c r="H54" s="158" t="s">
        <v>213</v>
      </c>
      <c r="I54" s="251" t="s">
        <v>214</v>
      </c>
      <c r="J54" s="250"/>
    </row>
    <row r="55" spans="2:10" ht="12.75" customHeight="1" x14ac:dyDescent="0.25">
      <c r="B55" s="251">
        <v>13</v>
      </c>
      <c r="C55" s="250"/>
      <c r="D55" s="251" t="s">
        <v>209</v>
      </c>
      <c r="E55" s="250"/>
      <c r="F55" s="252">
        <v>236.4</v>
      </c>
      <c r="G55" s="250"/>
      <c r="H55" s="158" t="s">
        <v>192</v>
      </c>
      <c r="I55" s="251" t="s">
        <v>215</v>
      </c>
      <c r="J55" s="250"/>
    </row>
    <row r="56" spans="2:10" ht="12.75" customHeight="1" x14ac:dyDescent="0.25">
      <c r="B56" s="251">
        <v>14</v>
      </c>
      <c r="C56" s="250"/>
      <c r="D56" s="251" t="s">
        <v>191</v>
      </c>
      <c r="E56" s="250"/>
      <c r="F56" s="252">
        <v>390.44</v>
      </c>
      <c r="G56" s="250"/>
      <c r="H56" s="158" t="s">
        <v>192</v>
      </c>
      <c r="I56" s="251" t="s">
        <v>216</v>
      </c>
      <c r="J56" s="250"/>
    </row>
    <row r="57" spans="2:10" ht="12.75" customHeight="1" x14ac:dyDescent="0.25">
      <c r="B57" s="251">
        <v>15</v>
      </c>
      <c r="C57" s="250"/>
      <c r="D57" s="251" t="s">
        <v>191</v>
      </c>
      <c r="E57" s="250"/>
      <c r="F57" s="252">
        <v>390.44</v>
      </c>
      <c r="G57" s="250"/>
      <c r="H57" s="158" t="s">
        <v>192</v>
      </c>
      <c r="I57" s="251" t="s">
        <v>217</v>
      </c>
      <c r="J57" s="250"/>
    </row>
    <row r="58" spans="2:10" ht="12.75" customHeight="1" x14ac:dyDescent="0.25">
      <c r="B58" s="251">
        <v>16</v>
      </c>
      <c r="C58" s="250"/>
      <c r="D58" s="251" t="s">
        <v>189</v>
      </c>
      <c r="E58" s="250"/>
      <c r="F58" s="252">
        <v>568.55999999999995</v>
      </c>
      <c r="G58" s="250"/>
      <c r="H58" s="158" t="s">
        <v>213</v>
      </c>
      <c r="I58" s="251" t="s">
        <v>188</v>
      </c>
      <c r="J58" s="250"/>
    </row>
    <row r="59" spans="2:10" ht="12.75" customHeight="1" x14ac:dyDescent="0.25">
      <c r="B59" s="251">
        <v>17</v>
      </c>
      <c r="C59" s="250"/>
      <c r="D59" s="251" t="s">
        <v>189</v>
      </c>
      <c r="E59" s="250"/>
      <c r="F59" s="252">
        <v>568.55999999999995</v>
      </c>
      <c r="G59" s="250"/>
      <c r="H59" s="158" t="s">
        <v>213</v>
      </c>
      <c r="I59" s="251" t="s">
        <v>218</v>
      </c>
      <c r="J59" s="250"/>
    </row>
    <row r="60" spans="2:10" ht="12.75" customHeight="1" x14ac:dyDescent="0.25">
      <c r="B60" s="251">
        <v>18</v>
      </c>
      <c r="C60" s="250"/>
      <c r="D60" s="251" t="s">
        <v>219</v>
      </c>
      <c r="E60" s="250"/>
      <c r="F60" s="252">
        <v>473.8</v>
      </c>
      <c r="G60" s="250"/>
      <c r="H60" s="158" t="s">
        <v>220</v>
      </c>
      <c r="I60" s="251" t="s">
        <v>221</v>
      </c>
      <c r="J60" s="250"/>
    </row>
    <row r="61" spans="2:10" ht="12.75" customHeight="1" x14ac:dyDescent="0.25">
      <c r="B61" s="251">
        <v>19</v>
      </c>
      <c r="C61" s="250"/>
      <c r="D61" s="251" t="s">
        <v>212</v>
      </c>
      <c r="E61" s="250"/>
      <c r="F61" s="252">
        <v>272.39999999999998</v>
      </c>
      <c r="G61" s="250"/>
      <c r="H61" s="158" t="s">
        <v>222</v>
      </c>
      <c r="I61" s="251" t="s">
        <v>223</v>
      </c>
      <c r="J61" s="250"/>
    </row>
    <row r="62" spans="2:10" ht="12.75" customHeight="1" x14ac:dyDescent="0.25">
      <c r="B62" s="251">
        <v>20</v>
      </c>
      <c r="C62" s="250"/>
      <c r="D62" s="251" t="s">
        <v>212</v>
      </c>
      <c r="E62" s="250"/>
      <c r="F62" s="252">
        <v>272.39999999999998</v>
      </c>
      <c r="G62" s="250"/>
      <c r="H62" s="158" t="s">
        <v>222</v>
      </c>
      <c r="I62" s="251" t="s">
        <v>224</v>
      </c>
      <c r="J62" s="250"/>
    </row>
    <row r="63" spans="2:10" ht="12.75" customHeight="1" x14ac:dyDescent="0.25">
      <c r="B63" s="251">
        <v>21</v>
      </c>
      <c r="C63" s="250"/>
      <c r="D63" s="251" t="s">
        <v>209</v>
      </c>
      <c r="E63" s="250"/>
      <c r="F63" s="252">
        <v>236.4</v>
      </c>
      <c r="G63" s="250"/>
      <c r="H63" s="158" t="s">
        <v>192</v>
      </c>
      <c r="I63" s="251" t="s">
        <v>225</v>
      </c>
      <c r="J63" s="250"/>
    </row>
    <row r="64" spans="2:10" ht="12.75" customHeight="1" x14ac:dyDescent="0.25">
      <c r="B64" s="251">
        <v>22</v>
      </c>
      <c r="C64" s="250"/>
      <c r="D64" s="251" t="s">
        <v>191</v>
      </c>
      <c r="E64" s="250"/>
      <c r="F64" s="252">
        <v>390.44</v>
      </c>
      <c r="G64" s="250"/>
      <c r="H64" s="158" t="s">
        <v>192</v>
      </c>
      <c r="I64" s="251" t="s">
        <v>226</v>
      </c>
      <c r="J64" s="250"/>
    </row>
    <row r="65" spans="2:10" ht="12.75" customHeight="1" x14ac:dyDescent="0.25">
      <c r="B65" s="251">
        <v>23</v>
      </c>
      <c r="C65" s="250"/>
      <c r="D65" s="251" t="s">
        <v>191</v>
      </c>
      <c r="E65" s="250"/>
      <c r="F65" s="252">
        <v>390.44</v>
      </c>
      <c r="G65" s="250"/>
      <c r="H65" s="158" t="s">
        <v>192</v>
      </c>
      <c r="I65" s="251" t="s">
        <v>227</v>
      </c>
      <c r="J65" s="250"/>
    </row>
    <row r="66" spans="2:10" ht="12.75" customHeight="1" x14ac:dyDescent="0.25">
      <c r="B66" s="251">
        <v>24</v>
      </c>
      <c r="C66" s="250"/>
      <c r="D66" s="251" t="s">
        <v>191</v>
      </c>
      <c r="E66" s="250"/>
      <c r="F66" s="252">
        <v>390.44</v>
      </c>
      <c r="G66" s="250"/>
      <c r="H66" s="158" t="s">
        <v>192</v>
      </c>
      <c r="I66" s="251" t="s">
        <v>228</v>
      </c>
      <c r="J66" s="250"/>
    </row>
    <row r="67" spans="2:10" ht="12.75" customHeight="1" x14ac:dyDescent="0.25">
      <c r="B67" s="251">
        <v>25</v>
      </c>
      <c r="C67" s="250"/>
      <c r="D67" s="251" t="s">
        <v>229</v>
      </c>
      <c r="E67" s="250"/>
      <c r="F67" s="252">
        <v>390.44</v>
      </c>
      <c r="G67" s="250"/>
      <c r="H67" s="158" t="s">
        <v>192</v>
      </c>
      <c r="I67" s="251" t="s">
        <v>230</v>
      </c>
      <c r="J67" s="250"/>
    </row>
    <row r="68" spans="2:10" ht="12.75" customHeight="1" x14ac:dyDescent="0.25">
      <c r="B68" s="251">
        <v>26</v>
      </c>
      <c r="C68" s="250"/>
      <c r="D68" s="251" t="s">
        <v>219</v>
      </c>
      <c r="E68" s="250"/>
      <c r="F68" s="252">
        <v>473.8</v>
      </c>
      <c r="G68" s="250"/>
      <c r="H68" s="158" t="s">
        <v>231</v>
      </c>
      <c r="I68" s="251" t="s">
        <v>190</v>
      </c>
      <c r="J68" s="250"/>
    </row>
    <row r="69" spans="2:10" ht="12.75" customHeight="1" x14ac:dyDescent="0.25">
      <c r="B69" s="251">
        <v>27</v>
      </c>
      <c r="C69" s="250"/>
      <c r="D69" s="251" t="s">
        <v>189</v>
      </c>
      <c r="E69" s="250"/>
      <c r="F69" s="252">
        <v>284.27999999999997</v>
      </c>
      <c r="G69" s="250"/>
      <c r="H69" s="158" t="s">
        <v>222</v>
      </c>
      <c r="I69" s="251" t="s">
        <v>232</v>
      </c>
      <c r="J69" s="250"/>
    </row>
    <row r="70" spans="2:10" ht="12.75" customHeight="1" x14ac:dyDescent="0.25">
      <c r="B70" s="251">
        <v>28</v>
      </c>
      <c r="C70" s="250"/>
      <c r="D70" s="251" t="s">
        <v>189</v>
      </c>
      <c r="E70" s="250"/>
      <c r="F70" s="252">
        <v>284.27999999999997</v>
      </c>
      <c r="G70" s="250"/>
      <c r="H70" s="158" t="s">
        <v>222</v>
      </c>
      <c r="I70" s="251" t="s">
        <v>233</v>
      </c>
      <c r="J70" s="250"/>
    </row>
    <row r="71" spans="2:10" ht="12.75" customHeight="1" x14ac:dyDescent="0.25">
      <c r="B71" s="251">
        <v>29</v>
      </c>
      <c r="C71" s="250"/>
      <c r="D71" s="251" t="s">
        <v>189</v>
      </c>
      <c r="E71" s="250"/>
      <c r="F71" s="252">
        <v>284.27999999999997</v>
      </c>
      <c r="G71" s="250"/>
      <c r="H71" s="158" t="s">
        <v>222</v>
      </c>
      <c r="I71" s="251" t="s">
        <v>234</v>
      </c>
      <c r="J71" s="250"/>
    </row>
    <row r="72" spans="2:10" ht="12.75" customHeight="1" x14ac:dyDescent="0.25">
      <c r="B72" s="251">
        <v>30</v>
      </c>
      <c r="C72" s="250"/>
      <c r="D72" s="251" t="s">
        <v>189</v>
      </c>
      <c r="E72" s="250"/>
      <c r="F72" s="252">
        <v>284.27999999999997</v>
      </c>
      <c r="G72" s="250"/>
      <c r="H72" s="158" t="s">
        <v>222</v>
      </c>
      <c r="I72" s="251" t="s">
        <v>235</v>
      </c>
      <c r="J72" s="250"/>
    </row>
    <row r="73" spans="2:10" ht="12.75" customHeight="1" x14ac:dyDescent="0.25">
      <c r="B73" s="251">
        <v>31</v>
      </c>
      <c r="C73" s="250"/>
      <c r="D73" s="251" t="s">
        <v>189</v>
      </c>
      <c r="E73" s="250"/>
      <c r="F73" s="252">
        <v>284.27999999999997</v>
      </c>
      <c r="G73" s="250"/>
      <c r="H73" s="158" t="s">
        <v>231</v>
      </c>
      <c r="I73" s="251" t="s">
        <v>236</v>
      </c>
      <c r="J73" s="250"/>
    </row>
    <row r="74" spans="2:10" ht="12.75" customHeight="1" x14ac:dyDescent="0.25">
      <c r="B74" s="251">
        <v>32</v>
      </c>
      <c r="C74" s="250"/>
      <c r="D74" s="251" t="s">
        <v>189</v>
      </c>
      <c r="E74" s="250"/>
      <c r="F74" s="252">
        <v>284.27999999999997</v>
      </c>
      <c r="G74" s="250"/>
      <c r="H74" s="158" t="s">
        <v>231</v>
      </c>
      <c r="I74" s="251" t="s">
        <v>215</v>
      </c>
      <c r="J74" s="250"/>
    </row>
    <row r="75" spans="2:10" ht="12.75" customHeight="1" x14ac:dyDescent="0.25">
      <c r="B75" s="251">
        <v>33</v>
      </c>
      <c r="C75" s="250"/>
      <c r="D75" s="251" t="s">
        <v>189</v>
      </c>
      <c r="E75" s="250"/>
      <c r="F75" s="252">
        <v>284.27999999999997</v>
      </c>
      <c r="G75" s="250"/>
      <c r="H75" s="158" t="s">
        <v>231</v>
      </c>
      <c r="I75" s="251" t="s">
        <v>237</v>
      </c>
      <c r="J75" s="250"/>
    </row>
    <row r="76" spans="2:10" ht="12.75" customHeight="1" x14ac:dyDescent="0.25">
      <c r="B76" s="251">
        <v>34</v>
      </c>
      <c r="C76" s="250"/>
      <c r="D76" s="251" t="s">
        <v>189</v>
      </c>
      <c r="E76" s="250"/>
      <c r="F76" s="252">
        <v>284.27999999999997</v>
      </c>
      <c r="G76" s="250"/>
      <c r="H76" s="158" t="s">
        <v>179</v>
      </c>
      <c r="I76" s="251" t="s">
        <v>214</v>
      </c>
      <c r="J76" s="250"/>
    </row>
    <row r="77" spans="2:10" ht="12.75" customHeight="1" x14ac:dyDescent="0.25">
      <c r="B77" s="251">
        <v>35</v>
      </c>
      <c r="C77" s="250"/>
      <c r="D77" s="251" t="s">
        <v>189</v>
      </c>
      <c r="E77" s="250"/>
      <c r="F77" s="252">
        <v>284.27999999999997</v>
      </c>
      <c r="G77" s="250"/>
      <c r="H77" s="158" t="s">
        <v>179</v>
      </c>
      <c r="I77" s="251" t="s">
        <v>223</v>
      </c>
      <c r="J77" s="250"/>
    </row>
    <row r="78" spans="2:10" ht="12.75" customHeight="1" x14ac:dyDescent="0.25">
      <c r="B78" s="251">
        <v>36</v>
      </c>
      <c r="C78" s="250"/>
      <c r="D78" s="251" t="s">
        <v>189</v>
      </c>
      <c r="E78" s="250"/>
      <c r="F78" s="252">
        <v>284.27999999999997</v>
      </c>
      <c r="G78" s="250"/>
      <c r="H78" s="158" t="s">
        <v>179</v>
      </c>
      <c r="I78" s="251" t="s">
        <v>238</v>
      </c>
      <c r="J78" s="250"/>
    </row>
    <row r="79" spans="2:10" ht="12.75" customHeight="1" x14ac:dyDescent="0.25">
      <c r="B79" s="251">
        <v>37</v>
      </c>
      <c r="C79" s="250"/>
      <c r="D79" s="251" t="s">
        <v>189</v>
      </c>
      <c r="E79" s="250"/>
      <c r="F79" s="252">
        <v>284.27999999999997</v>
      </c>
      <c r="G79" s="250"/>
      <c r="H79" s="158" t="s">
        <v>179</v>
      </c>
      <c r="I79" s="251" t="s">
        <v>211</v>
      </c>
      <c r="J79" s="250"/>
    </row>
    <row r="80" spans="2:10" ht="12.75" customHeight="1" x14ac:dyDescent="0.25">
      <c r="B80" s="251">
        <v>38</v>
      </c>
      <c r="C80" s="250"/>
      <c r="D80" s="251" t="s">
        <v>212</v>
      </c>
      <c r="E80" s="250"/>
      <c r="F80" s="252">
        <v>272.39999999999998</v>
      </c>
      <c r="G80" s="250"/>
      <c r="H80" s="158" t="s">
        <v>173</v>
      </c>
      <c r="I80" s="251" t="s">
        <v>208</v>
      </c>
      <c r="J80" s="250"/>
    </row>
    <row r="81" spans="2:10" ht="12.75" customHeight="1" x14ac:dyDescent="0.25">
      <c r="B81" s="251">
        <v>39</v>
      </c>
      <c r="C81" s="250"/>
      <c r="D81" s="251" t="s">
        <v>239</v>
      </c>
      <c r="E81" s="250"/>
      <c r="F81" s="252">
        <v>317.52</v>
      </c>
      <c r="G81" s="250"/>
      <c r="H81" s="158" t="s">
        <v>173</v>
      </c>
      <c r="I81" s="251" t="s">
        <v>240</v>
      </c>
      <c r="J81" s="250"/>
    </row>
    <row r="82" spans="2:10" ht="12.75" customHeight="1" x14ac:dyDescent="0.25">
      <c r="B82" s="251">
        <v>40</v>
      </c>
      <c r="C82" s="250"/>
      <c r="D82" s="251" t="s">
        <v>212</v>
      </c>
      <c r="E82" s="250"/>
      <c r="F82" s="252">
        <v>272.39999999999998</v>
      </c>
      <c r="G82" s="250"/>
      <c r="H82" s="158" t="s">
        <v>241</v>
      </c>
      <c r="I82" s="251" t="s">
        <v>242</v>
      </c>
      <c r="J82" s="250"/>
    </row>
    <row r="83" spans="2:10" ht="12.75" customHeight="1" x14ac:dyDescent="0.25">
      <c r="B83" s="251">
        <v>41</v>
      </c>
      <c r="C83" s="250"/>
      <c r="D83" s="251" t="s">
        <v>212</v>
      </c>
      <c r="E83" s="250"/>
      <c r="F83" s="252">
        <v>272.39999999999998</v>
      </c>
      <c r="G83" s="250"/>
      <c r="H83" s="158" t="s">
        <v>241</v>
      </c>
      <c r="I83" s="251" t="s">
        <v>243</v>
      </c>
      <c r="J83" s="250"/>
    </row>
    <row r="84" spans="2:10" ht="12.75" customHeight="1" x14ac:dyDescent="0.25">
      <c r="B84" s="251">
        <v>42</v>
      </c>
      <c r="C84" s="250"/>
      <c r="D84" s="251" t="s">
        <v>189</v>
      </c>
      <c r="E84" s="250"/>
      <c r="F84" s="252">
        <v>284.27999999999997</v>
      </c>
      <c r="G84" s="250"/>
      <c r="H84" s="158" t="s">
        <v>244</v>
      </c>
      <c r="I84" s="251" t="s">
        <v>245</v>
      </c>
      <c r="J84" s="250"/>
    </row>
    <row r="85" spans="2:10" ht="12.75" customHeight="1" x14ac:dyDescent="0.25">
      <c r="B85" s="251">
        <v>43</v>
      </c>
      <c r="C85" s="250"/>
      <c r="D85" s="251" t="s">
        <v>246</v>
      </c>
      <c r="E85" s="250"/>
      <c r="F85" s="252">
        <v>306</v>
      </c>
      <c r="G85" s="250"/>
      <c r="H85" s="158" t="s">
        <v>247</v>
      </c>
      <c r="I85" s="251" t="s">
        <v>221</v>
      </c>
      <c r="J85" s="250"/>
    </row>
    <row r="86" spans="2:10" ht="12.75" customHeight="1" x14ac:dyDescent="0.25">
      <c r="B86" s="251">
        <v>44</v>
      </c>
      <c r="C86" s="250"/>
      <c r="D86" s="251" t="s">
        <v>248</v>
      </c>
      <c r="E86" s="250"/>
      <c r="F86" s="252">
        <v>188.1</v>
      </c>
      <c r="G86" s="250"/>
      <c r="H86" s="158" t="s">
        <v>241</v>
      </c>
      <c r="I86" s="251" t="s">
        <v>215</v>
      </c>
      <c r="J86" s="250"/>
    </row>
    <row r="87" spans="2:10" ht="12.75" customHeight="1" x14ac:dyDescent="0.25">
      <c r="B87" s="251">
        <v>45</v>
      </c>
      <c r="C87" s="250"/>
      <c r="D87" s="251" t="s">
        <v>248</v>
      </c>
      <c r="E87" s="250"/>
      <c r="F87" s="252">
        <v>188.1</v>
      </c>
      <c r="G87" s="250"/>
      <c r="H87" s="158" t="s">
        <v>247</v>
      </c>
      <c r="I87" s="251" t="s">
        <v>225</v>
      </c>
      <c r="J87" s="250"/>
    </row>
    <row r="88" spans="2:10" ht="12.75" customHeight="1" x14ac:dyDescent="0.25">
      <c r="B88" s="251">
        <v>46</v>
      </c>
      <c r="C88" s="250"/>
      <c r="D88" s="251" t="s">
        <v>248</v>
      </c>
      <c r="E88" s="250"/>
      <c r="F88" s="252">
        <v>188.1</v>
      </c>
      <c r="G88" s="250"/>
      <c r="H88" s="158" t="s">
        <v>247</v>
      </c>
      <c r="I88" s="251" t="s">
        <v>211</v>
      </c>
      <c r="J88" s="250"/>
    </row>
    <row r="89" spans="2:10" ht="12.75" customHeight="1" x14ac:dyDescent="0.25">
      <c r="B89" s="251">
        <v>47</v>
      </c>
      <c r="C89" s="250"/>
      <c r="D89" s="251" t="s">
        <v>249</v>
      </c>
      <c r="E89" s="250"/>
      <c r="F89" s="252">
        <v>481.25</v>
      </c>
      <c r="G89" s="250"/>
      <c r="H89" s="158" t="s">
        <v>247</v>
      </c>
      <c r="I89" s="251" t="s">
        <v>211</v>
      </c>
      <c r="J89" s="250"/>
    </row>
    <row r="90" spans="2:10" ht="12.75" customHeight="1" x14ac:dyDescent="0.25">
      <c r="B90" s="251">
        <v>48</v>
      </c>
      <c r="C90" s="250"/>
      <c r="D90" s="251" t="s">
        <v>249</v>
      </c>
      <c r="E90" s="250"/>
      <c r="F90" s="252">
        <v>481.25</v>
      </c>
      <c r="G90" s="250"/>
      <c r="H90" s="158" t="s">
        <v>250</v>
      </c>
      <c r="I90" s="251" t="s">
        <v>215</v>
      </c>
      <c r="J90" s="250"/>
    </row>
    <row r="91" spans="2:10" ht="12.75" customHeight="1" x14ac:dyDescent="0.25">
      <c r="B91" s="251">
        <v>49</v>
      </c>
      <c r="C91" s="250"/>
      <c r="D91" s="251" t="s">
        <v>189</v>
      </c>
      <c r="E91" s="250"/>
      <c r="F91" s="252">
        <v>142.13999999999999</v>
      </c>
      <c r="G91" s="250"/>
      <c r="H91" s="158" t="s">
        <v>250</v>
      </c>
      <c r="I91" s="251" t="s">
        <v>251</v>
      </c>
      <c r="J91" s="250"/>
    </row>
    <row r="92" spans="2:10" ht="12.75" customHeight="1" x14ac:dyDescent="0.25">
      <c r="B92" s="251">
        <v>50</v>
      </c>
      <c r="C92" s="250"/>
      <c r="D92" s="251" t="s">
        <v>252</v>
      </c>
      <c r="E92" s="250"/>
      <c r="F92" s="252">
        <v>175.56</v>
      </c>
      <c r="G92" s="250"/>
      <c r="H92" s="158" t="s">
        <v>250</v>
      </c>
      <c r="I92" s="251" t="s">
        <v>201</v>
      </c>
      <c r="J92" s="250"/>
    </row>
    <row r="93" spans="2:10" ht="12.75" customHeight="1" x14ac:dyDescent="0.25">
      <c r="B93" s="251">
        <v>51</v>
      </c>
      <c r="C93" s="250"/>
      <c r="D93" s="251" t="s">
        <v>252</v>
      </c>
      <c r="E93" s="250"/>
      <c r="F93" s="252">
        <v>175.56</v>
      </c>
      <c r="G93" s="250"/>
      <c r="H93" s="158" t="s">
        <v>250</v>
      </c>
      <c r="I93" s="251" t="s">
        <v>228</v>
      </c>
      <c r="J93" s="250"/>
    </row>
    <row r="94" spans="2:10" ht="12.75" customHeight="1" x14ac:dyDescent="0.25">
      <c r="B94" s="251">
        <v>52</v>
      </c>
      <c r="C94" s="250"/>
      <c r="D94" s="251" t="s">
        <v>253</v>
      </c>
      <c r="E94" s="250"/>
      <c r="F94" s="252">
        <v>380.2</v>
      </c>
      <c r="G94" s="250"/>
      <c r="H94" s="158" t="s">
        <v>254</v>
      </c>
      <c r="I94" s="251" t="s">
        <v>214</v>
      </c>
      <c r="J94" s="250"/>
    </row>
    <row r="95" spans="2:10" ht="12.75" customHeight="1" x14ac:dyDescent="0.25">
      <c r="B95" s="251">
        <v>53</v>
      </c>
      <c r="C95" s="250"/>
      <c r="D95" s="251" t="s">
        <v>255</v>
      </c>
      <c r="E95" s="250"/>
      <c r="F95" s="252">
        <v>183.6</v>
      </c>
      <c r="G95" s="250"/>
      <c r="H95" s="158" t="s">
        <v>256</v>
      </c>
      <c r="I95" s="251" t="s">
        <v>257</v>
      </c>
      <c r="J95" s="250"/>
    </row>
    <row r="96" spans="2:10" ht="12.75" customHeight="1" x14ac:dyDescent="0.25">
      <c r="B96" s="251">
        <v>54</v>
      </c>
      <c r="C96" s="250"/>
      <c r="D96" s="251" t="s">
        <v>258</v>
      </c>
      <c r="E96" s="250"/>
      <c r="F96" s="252">
        <v>183.6</v>
      </c>
      <c r="G96" s="250"/>
      <c r="H96" s="158" t="s">
        <v>256</v>
      </c>
      <c r="I96" s="251" t="s">
        <v>259</v>
      </c>
      <c r="J96" s="250"/>
    </row>
    <row r="97" spans="2:10" ht="12.75" customHeight="1" x14ac:dyDescent="0.25">
      <c r="B97" s="251">
        <v>55</v>
      </c>
      <c r="C97" s="250"/>
      <c r="D97" s="251" t="s">
        <v>249</v>
      </c>
      <c r="E97" s="250"/>
      <c r="F97" s="252">
        <v>550</v>
      </c>
      <c r="G97" s="250"/>
      <c r="H97" s="158" t="s">
        <v>256</v>
      </c>
      <c r="I97" s="251" t="s">
        <v>224</v>
      </c>
      <c r="J97" s="250"/>
    </row>
    <row r="98" spans="2:10" ht="12.75" customHeight="1" x14ac:dyDescent="0.25">
      <c r="B98" s="251">
        <v>56</v>
      </c>
      <c r="C98" s="250"/>
      <c r="D98" s="251" t="s">
        <v>252</v>
      </c>
      <c r="E98" s="250"/>
      <c r="F98" s="252">
        <v>175.56</v>
      </c>
      <c r="G98" s="250"/>
      <c r="H98" s="158" t="s">
        <v>181</v>
      </c>
      <c r="I98" s="251" t="s">
        <v>260</v>
      </c>
      <c r="J98" s="250"/>
    </row>
    <row r="99" spans="2:10" ht="12.75" customHeight="1" x14ac:dyDescent="0.25">
      <c r="B99" s="251">
        <v>57</v>
      </c>
      <c r="C99" s="250"/>
      <c r="D99" s="251" t="s">
        <v>209</v>
      </c>
      <c r="E99" s="250"/>
      <c r="F99" s="252">
        <v>315.2</v>
      </c>
      <c r="G99" s="250"/>
      <c r="H99" s="158" t="s">
        <v>181</v>
      </c>
      <c r="I99" s="251" t="s">
        <v>251</v>
      </c>
      <c r="J99" s="250"/>
    </row>
    <row r="100" spans="2:10" ht="12.75" customHeight="1" x14ac:dyDescent="0.25">
      <c r="B100" s="251">
        <v>58</v>
      </c>
      <c r="C100" s="250"/>
      <c r="D100" s="251" t="s">
        <v>252</v>
      </c>
      <c r="E100" s="250"/>
      <c r="F100" s="252">
        <v>175.56</v>
      </c>
      <c r="G100" s="250"/>
      <c r="H100" s="158" t="s">
        <v>181</v>
      </c>
      <c r="I100" s="251" t="s">
        <v>261</v>
      </c>
      <c r="J100" s="250"/>
    </row>
    <row r="101" spans="2:10" ht="12.75" customHeight="1" x14ac:dyDescent="0.25">
      <c r="B101" s="251">
        <v>59</v>
      </c>
      <c r="C101" s="250"/>
      <c r="D101" s="251" t="s">
        <v>258</v>
      </c>
      <c r="E101" s="250"/>
      <c r="F101" s="252">
        <v>244.8</v>
      </c>
      <c r="G101" s="250"/>
      <c r="H101" s="158" t="s">
        <v>262</v>
      </c>
      <c r="I101" s="251" t="s">
        <v>263</v>
      </c>
      <c r="J101" s="250"/>
    </row>
    <row r="102" spans="2:10" ht="12.75" customHeight="1" x14ac:dyDescent="0.25">
      <c r="B102" s="251">
        <v>60</v>
      </c>
      <c r="C102" s="250"/>
      <c r="D102" s="251" t="s">
        <v>258</v>
      </c>
      <c r="E102" s="250"/>
      <c r="F102" s="252">
        <v>244.8</v>
      </c>
      <c r="G102" s="250"/>
      <c r="H102" s="158" t="s">
        <v>182</v>
      </c>
      <c r="I102" s="251" t="s">
        <v>264</v>
      </c>
      <c r="J102" s="250"/>
    </row>
    <row r="103" spans="2:10" ht="12.75" customHeight="1" x14ac:dyDescent="0.25">
      <c r="B103" s="251">
        <v>61</v>
      </c>
      <c r="C103" s="250"/>
      <c r="D103" s="251" t="s">
        <v>265</v>
      </c>
      <c r="E103" s="250"/>
      <c r="F103" s="252">
        <v>179.1</v>
      </c>
      <c r="G103" s="250"/>
      <c r="H103" s="158" t="s">
        <v>182</v>
      </c>
      <c r="I103" s="251" t="s">
        <v>266</v>
      </c>
      <c r="J103" s="250"/>
    </row>
    <row r="104" spans="2:10" ht="12.75" customHeight="1" x14ac:dyDescent="0.25">
      <c r="B104" s="251">
        <v>62</v>
      </c>
      <c r="C104" s="250"/>
      <c r="D104" s="251" t="s">
        <v>258</v>
      </c>
      <c r="E104" s="250"/>
      <c r="F104" s="252">
        <v>244.8</v>
      </c>
      <c r="G104" s="250"/>
      <c r="H104" s="158" t="s">
        <v>182</v>
      </c>
      <c r="I104" s="251" t="s">
        <v>267</v>
      </c>
      <c r="J104" s="250"/>
    </row>
    <row r="105" spans="2:10" ht="12.75" customHeight="1" x14ac:dyDescent="0.25">
      <c r="B105" s="251">
        <v>63</v>
      </c>
      <c r="C105" s="250"/>
      <c r="D105" s="251" t="s">
        <v>258</v>
      </c>
      <c r="E105" s="250"/>
      <c r="F105" s="252">
        <v>244.8</v>
      </c>
      <c r="G105" s="250"/>
      <c r="H105" s="158" t="s">
        <v>182</v>
      </c>
      <c r="I105" s="251" t="s">
        <v>268</v>
      </c>
      <c r="J105" s="250"/>
    </row>
    <row r="106" spans="2:10" ht="12.75" customHeight="1" x14ac:dyDescent="0.25">
      <c r="B106" s="251">
        <v>64</v>
      </c>
      <c r="C106" s="250"/>
      <c r="D106" s="251" t="s">
        <v>258</v>
      </c>
      <c r="E106" s="250"/>
      <c r="F106" s="252">
        <v>244.8</v>
      </c>
      <c r="G106" s="250"/>
      <c r="H106" s="158" t="s">
        <v>182</v>
      </c>
      <c r="I106" s="251" t="s">
        <v>269</v>
      </c>
      <c r="J106" s="250"/>
    </row>
    <row r="107" spans="2:10" ht="12.75" customHeight="1" x14ac:dyDescent="0.25">
      <c r="B107" s="251">
        <v>65</v>
      </c>
      <c r="C107" s="250"/>
      <c r="D107" s="251" t="s">
        <v>258</v>
      </c>
      <c r="E107" s="250"/>
      <c r="F107" s="252">
        <v>244.8</v>
      </c>
      <c r="G107" s="250"/>
      <c r="H107" s="158" t="s">
        <v>182</v>
      </c>
      <c r="I107" s="251" t="s">
        <v>270</v>
      </c>
      <c r="J107" s="250"/>
    </row>
    <row r="108" spans="2:10" ht="12.75" customHeight="1" x14ac:dyDescent="0.25">
      <c r="B108" s="251">
        <v>66</v>
      </c>
      <c r="C108" s="250"/>
      <c r="D108" s="251" t="s">
        <v>258</v>
      </c>
      <c r="E108" s="250"/>
      <c r="F108" s="252">
        <v>244.8</v>
      </c>
      <c r="G108" s="250"/>
      <c r="H108" s="158" t="s">
        <v>182</v>
      </c>
      <c r="I108" s="251" t="s">
        <v>271</v>
      </c>
      <c r="J108" s="250"/>
    </row>
    <row r="109" spans="2:10" ht="12.75" customHeight="1" x14ac:dyDescent="0.25">
      <c r="B109" s="251">
        <v>67</v>
      </c>
      <c r="C109" s="250"/>
      <c r="D109" s="251" t="s">
        <v>258</v>
      </c>
      <c r="E109" s="250"/>
      <c r="F109" s="252">
        <v>244.8</v>
      </c>
      <c r="G109" s="250"/>
      <c r="H109" s="158" t="s">
        <v>182</v>
      </c>
      <c r="I109" s="251" t="s">
        <v>272</v>
      </c>
      <c r="J109" s="250"/>
    </row>
    <row r="110" spans="2:10" ht="12.75" customHeight="1" x14ac:dyDescent="0.25">
      <c r="B110" s="251">
        <v>68</v>
      </c>
      <c r="C110" s="250"/>
      <c r="D110" s="251" t="s">
        <v>209</v>
      </c>
      <c r="E110" s="250"/>
      <c r="F110" s="252">
        <v>236.4</v>
      </c>
      <c r="G110" s="250"/>
      <c r="H110" s="158" t="s">
        <v>182</v>
      </c>
      <c r="I110" s="251" t="s">
        <v>215</v>
      </c>
      <c r="J110" s="250"/>
    </row>
    <row r="111" spans="2:10" ht="12.75" customHeight="1" x14ac:dyDescent="0.25">
      <c r="B111" s="251">
        <v>69</v>
      </c>
      <c r="C111" s="250"/>
      <c r="D111" s="251" t="s">
        <v>205</v>
      </c>
      <c r="E111" s="250"/>
      <c r="F111" s="252">
        <v>188.1</v>
      </c>
      <c r="G111" s="250"/>
      <c r="H111" s="158" t="s">
        <v>183</v>
      </c>
      <c r="I111" s="251" t="s">
        <v>199</v>
      </c>
      <c r="J111" s="250"/>
    </row>
    <row r="112" spans="2:10" ht="12.75" customHeight="1" x14ac:dyDescent="0.25">
      <c r="B112" s="251">
        <v>70</v>
      </c>
      <c r="C112" s="250"/>
      <c r="D112" s="251" t="s">
        <v>273</v>
      </c>
      <c r="E112" s="250"/>
      <c r="F112" s="252">
        <v>216</v>
      </c>
      <c r="G112" s="250"/>
      <c r="H112" s="158" t="s">
        <v>184</v>
      </c>
      <c r="I112" s="251" t="s">
        <v>251</v>
      </c>
      <c r="J112" s="250"/>
    </row>
    <row r="113" spans="2:10" ht="12.75" customHeight="1" x14ac:dyDescent="0.25">
      <c r="B113" s="251">
        <v>71</v>
      </c>
      <c r="C113" s="250"/>
      <c r="D113" s="251" t="s">
        <v>274</v>
      </c>
      <c r="E113" s="250"/>
      <c r="F113" s="252">
        <v>201.6</v>
      </c>
      <c r="G113" s="250"/>
      <c r="H113" s="158" t="s">
        <v>275</v>
      </c>
      <c r="I113" s="251" t="s">
        <v>276</v>
      </c>
      <c r="J113" s="250"/>
    </row>
    <row r="114" spans="2:10" ht="12.75" customHeight="1" x14ac:dyDescent="0.25">
      <c r="B114" s="251">
        <v>72</v>
      </c>
      <c r="C114" s="250"/>
      <c r="D114" s="251" t="s">
        <v>239</v>
      </c>
      <c r="E114" s="250"/>
      <c r="F114" s="252">
        <v>317.52</v>
      </c>
      <c r="G114" s="250"/>
      <c r="H114" s="158" t="s">
        <v>275</v>
      </c>
      <c r="I114" s="251" t="s">
        <v>232</v>
      </c>
      <c r="J114" s="250"/>
    </row>
    <row r="115" spans="2:10" ht="12.75" customHeight="1" x14ac:dyDescent="0.25">
      <c r="B115" s="251">
        <v>73</v>
      </c>
      <c r="C115" s="250"/>
      <c r="D115" s="251" t="s">
        <v>239</v>
      </c>
      <c r="E115" s="250"/>
      <c r="F115" s="252">
        <v>317.52</v>
      </c>
      <c r="G115" s="250"/>
      <c r="H115" s="158" t="s">
        <v>275</v>
      </c>
      <c r="I115" s="251" t="s">
        <v>277</v>
      </c>
      <c r="J115" s="250"/>
    </row>
    <row r="116" spans="2:10" ht="12.75" customHeight="1" x14ac:dyDescent="0.25">
      <c r="B116" s="251">
        <v>74</v>
      </c>
      <c r="C116" s="250"/>
      <c r="D116" s="251" t="s">
        <v>239</v>
      </c>
      <c r="E116" s="250"/>
      <c r="F116" s="252">
        <v>317.52</v>
      </c>
      <c r="G116" s="250"/>
      <c r="H116" s="158" t="s">
        <v>275</v>
      </c>
      <c r="I116" s="251" t="s">
        <v>278</v>
      </c>
      <c r="J116" s="250"/>
    </row>
    <row r="117" spans="2:10" x14ac:dyDescent="0.25">
      <c r="B117" s="253"/>
      <c r="C117" s="250"/>
      <c r="D117" s="253"/>
      <c r="E117" s="250"/>
      <c r="F117" s="254">
        <v>21205.910000000003</v>
      </c>
      <c r="G117" s="250"/>
      <c r="H117" s="159"/>
      <c r="I117" s="253"/>
      <c r="J117" s="250"/>
    </row>
    <row r="118" spans="2:10" ht="45.6" customHeight="1" x14ac:dyDescent="0.25">
      <c r="B118" s="248" t="s">
        <v>279</v>
      </c>
      <c r="C118" s="245"/>
      <c r="D118" s="245"/>
      <c r="E118" s="245"/>
      <c r="F118" s="245"/>
      <c r="G118" s="245"/>
      <c r="H118" s="245"/>
      <c r="I118" s="245"/>
      <c r="J118" s="245"/>
    </row>
    <row r="119" spans="2:10" ht="12.75" customHeight="1" x14ac:dyDescent="0.25">
      <c r="B119" s="249" t="s">
        <v>159</v>
      </c>
      <c r="C119" s="250"/>
      <c r="D119" s="249" t="s">
        <v>160</v>
      </c>
      <c r="E119" s="250"/>
      <c r="F119" s="249" t="s">
        <v>161</v>
      </c>
      <c r="G119" s="250"/>
      <c r="H119" s="157" t="s">
        <v>162</v>
      </c>
      <c r="I119" s="249" t="s">
        <v>163</v>
      </c>
      <c r="J119" s="250"/>
    </row>
    <row r="120" spans="2:10" ht="12.75" customHeight="1" x14ac:dyDescent="0.25">
      <c r="B120" s="251">
        <v>1</v>
      </c>
      <c r="C120" s="250"/>
      <c r="D120" s="251" t="s">
        <v>280</v>
      </c>
      <c r="E120" s="250"/>
      <c r="F120" s="252">
        <v>667.44</v>
      </c>
      <c r="G120" s="250"/>
      <c r="H120" s="158" t="s">
        <v>187</v>
      </c>
      <c r="I120" s="251" t="s">
        <v>188</v>
      </c>
      <c r="J120" s="250"/>
    </row>
    <row r="121" spans="2:10" ht="12.75" customHeight="1" x14ac:dyDescent="0.25">
      <c r="B121" s="251">
        <v>2</v>
      </c>
      <c r="C121" s="250"/>
      <c r="D121" s="251" t="s">
        <v>280</v>
      </c>
      <c r="E121" s="250"/>
      <c r="F121" s="252">
        <v>667.44</v>
      </c>
      <c r="G121" s="250"/>
      <c r="H121" s="158" t="s">
        <v>187</v>
      </c>
      <c r="I121" s="251" t="s">
        <v>190</v>
      </c>
      <c r="J121" s="250"/>
    </row>
    <row r="122" spans="2:10" ht="12.75" customHeight="1" x14ac:dyDescent="0.25">
      <c r="B122" s="251">
        <v>3</v>
      </c>
      <c r="C122" s="250"/>
      <c r="D122" s="251" t="s">
        <v>281</v>
      </c>
      <c r="E122" s="250"/>
      <c r="F122" s="252">
        <v>180</v>
      </c>
      <c r="G122" s="250"/>
      <c r="H122" s="158" t="s">
        <v>195</v>
      </c>
      <c r="I122" s="251" t="s">
        <v>206</v>
      </c>
      <c r="J122" s="250"/>
    </row>
    <row r="123" spans="2:10" ht="12.75" customHeight="1" x14ac:dyDescent="0.25">
      <c r="B123" s="251">
        <v>4</v>
      </c>
      <c r="C123" s="250"/>
      <c r="D123" s="251" t="s">
        <v>282</v>
      </c>
      <c r="E123" s="250"/>
      <c r="F123" s="252">
        <v>90</v>
      </c>
      <c r="G123" s="250"/>
      <c r="H123" s="158" t="s">
        <v>207</v>
      </c>
      <c r="I123" s="251" t="s">
        <v>208</v>
      </c>
      <c r="J123" s="250"/>
    </row>
    <row r="124" spans="2:10" ht="12.75" customHeight="1" x14ac:dyDescent="0.25">
      <c r="B124" s="251">
        <v>5</v>
      </c>
      <c r="C124" s="250"/>
      <c r="D124" s="251" t="s">
        <v>283</v>
      </c>
      <c r="E124" s="250"/>
      <c r="F124" s="252">
        <v>211.34</v>
      </c>
      <c r="G124" s="250"/>
      <c r="H124" s="158" t="s">
        <v>210</v>
      </c>
      <c r="I124" s="251" t="s">
        <v>211</v>
      </c>
      <c r="J124" s="250"/>
    </row>
    <row r="125" spans="2:10" ht="12.75" customHeight="1" x14ac:dyDescent="0.25">
      <c r="B125" s="251">
        <v>6</v>
      </c>
      <c r="C125" s="250"/>
      <c r="D125" s="251" t="s">
        <v>280</v>
      </c>
      <c r="E125" s="250"/>
      <c r="F125" s="252">
        <v>649.5</v>
      </c>
      <c r="G125" s="250"/>
      <c r="H125" s="158" t="s">
        <v>192</v>
      </c>
      <c r="I125" s="251" t="s">
        <v>284</v>
      </c>
      <c r="J125" s="250"/>
    </row>
    <row r="126" spans="2:10" ht="12.75" customHeight="1" x14ac:dyDescent="0.25">
      <c r="B126" s="251">
        <v>7</v>
      </c>
      <c r="C126" s="250"/>
      <c r="D126" s="251" t="s">
        <v>283</v>
      </c>
      <c r="E126" s="250"/>
      <c r="F126" s="252">
        <v>211.34</v>
      </c>
      <c r="G126" s="250"/>
      <c r="H126" s="158" t="s">
        <v>192</v>
      </c>
      <c r="I126" s="251" t="s">
        <v>215</v>
      </c>
      <c r="J126" s="250"/>
    </row>
    <row r="127" spans="2:10" ht="12.75" customHeight="1" x14ac:dyDescent="0.25">
      <c r="B127" s="251">
        <v>8</v>
      </c>
      <c r="C127" s="250"/>
      <c r="D127" s="251" t="s">
        <v>285</v>
      </c>
      <c r="E127" s="250"/>
      <c r="F127" s="252">
        <v>477.72</v>
      </c>
      <c r="G127" s="250"/>
      <c r="H127" s="158" t="s">
        <v>192</v>
      </c>
      <c r="I127" s="251" t="s">
        <v>216</v>
      </c>
      <c r="J127" s="250"/>
    </row>
    <row r="128" spans="2:10" ht="12.75" customHeight="1" x14ac:dyDescent="0.25">
      <c r="B128" s="251">
        <v>9</v>
      </c>
      <c r="C128" s="250"/>
      <c r="D128" s="251" t="s">
        <v>285</v>
      </c>
      <c r="E128" s="250"/>
      <c r="F128" s="252">
        <v>477.72</v>
      </c>
      <c r="G128" s="250"/>
      <c r="H128" s="158" t="s">
        <v>192</v>
      </c>
      <c r="I128" s="251" t="s">
        <v>217</v>
      </c>
      <c r="J128" s="250"/>
    </row>
    <row r="129" spans="2:10" ht="12.75" customHeight="1" x14ac:dyDescent="0.25">
      <c r="B129" s="251">
        <v>10</v>
      </c>
      <c r="C129" s="250"/>
      <c r="D129" s="251" t="s">
        <v>280</v>
      </c>
      <c r="E129" s="250"/>
      <c r="F129" s="252">
        <v>781.05</v>
      </c>
      <c r="G129" s="250"/>
      <c r="H129" s="158" t="s">
        <v>213</v>
      </c>
      <c r="I129" s="251" t="s">
        <v>188</v>
      </c>
      <c r="J129" s="250"/>
    </row>
    <row r="130" spans="2:10" ht="12.75" customHeight="1" x14ac:dyDescent="0.25">
      <c r="B130" s="251">
        <v>11</v>
      </c>
      <c r="C130" s="250"/>
      <c r="D130" s="251" t="s">
        <v>280</v>
      </c>
      <c r="E130" s="250"/>
      <c r="F130" s="252">
        <v>778.6</v>
      </c>
      <c r="G130" s="250"/>
      <c r="H130" s="158" t="s">
        <v>213</v>
      </c>
      <c r="I130" s="251" t="s">
        <v>218</v>
      </c>
      <c r="J130" s="250"/>
    </row>
    <row r="131" spans="2:10" ht="12.75" customHeight="1" x14ac:dyDescent="0.25">
      <c r="B131" s="251">
        <v>12</v>
      </c>
      <c r="C131" s="250"/>
      <c r="D131" s="251" t="s">
        <v>280</v>
      </c>
      <c r="E131" s="250"/>
      <c r="F131" s="252">
        <v>51.9</v>
      </c>
      <c r="G131" s="250"/>
      <c r="H131" s="158" t="s">
        <v>231</v>
      </c>
      <c r="I131" s="251" t="s">
        <v>237</v>
      </c>
      <c r="J131" s="250"/>
    </row>
    <row r="132" spans="2:10" ht="12.75" customHeight="1" x14ac:dyDescent="0.25">
      <c r="B132" s="251">
        <v>13</v>
      </c>
      <c r="C132" s="250"/>
      <c r="D132" s="251" t="s">
        <v>283</v>
      </c>
      <c r="E132" s="250"/>
      <c r="F132" s="252">
        <v>211.34</v>
      </c>
      <c r="G132" s="250"/>
      <c r="H132" s="158" t="s">
        <v>192</v>
      </c>
      <c r="I132" s="251" t="s">
        <v>225</v>
      </c>
      <c r="J132" s="250"/>
    </row>
    <row r="133" spans="2:10" ht="12.75" customHeight="1" x14ac:dyDescent="0.25">
      <c r="B133" s="251">
        <v>14</v>
      </c>
      <c r="C133" s="250"/>
      <c r="D133" s="251" t="s">
        <v>285</v>
      </c>
      <c r="E133" s="250"/>
      <c r="F133" s="252">
        <v>477.72</v>
      </c>
      <c r="G133" s="250"/>
      <c r="H133" s="158" t="s">
        <v>192</v>
      </c>
      <c r="I133" s="251" t="s">
        <v>226</v>
      </c>
      <c r="J133" s="250"/>
    </row>
    <row r="134" spans="2:10" ht="12.75" customHeight="1" x14ac:dyDescent="0.25">
      <c r="B134" s="251">
        <v>15</v>
      </c>
      <c r="C134" s="250"/>
      <c r="D134" s="251" t="s">
        <v>285</v>
      </c>
      <c r="E134" s="250"/>
      <c r="F134" s="252">
        <v>477.72</v>
      </c>
      <c r="G134" s="250"/>
      <c r="H134" s="158" t="s">
        <v>192</v>
      </c>
      <c r="I134" s="251" t="s">
        <v>193</v>
      </c>
      <c r="J134" s="250"/>
    </row>
    <row r="135" spans="2:10" ht="12.75" customHeight="1" x14ac:dyDescent="0.25">
      <c r="B135" s="251">
        <v>16</v>
      </c>
      <c r="C135" s="250"/>
      <c r="D135" s="251" t="s">
        <v>285</v>
      </c>
      <c r="E135" s="250"/>
      <c r="F135" s="252">
        <v>477.72</v>
      </c>
      <c r="G135" s="250"/>
      <c r="H135" s="158" t="s">
        <v>192</v>
      </c>
      <c r="I135" s="251" t="s">
        <v>227</v>
      </c>
      <c r="J135" s="250"/>
    </row>
    <row r="136" spans="2:10" ht="12.75" customHeight="1" x14ac:dyDescent="0.25">
      <c r="B136" s="251">
        <v>17</v>
      </c>
      <c r="C136" s="250"/>
      <c r="D136" s="251" t="s">
        <v>285</v>
      </c>
      <c r="E136" s="250"/>
      <c r="F136" s="252">
        <v>477.72</v>
      </c>
      <c r="G136" s="250"/>
      <c r="H136" s="158" t="s">
        <v>192</v>
      </c>
      <c r="I136" s="251" t="s">
        <v>228</v>
      </c>
      <c r="J136" s="250"/>
    </row>
    <row r="137" spans="2:10" ht="12.75" customHeight="1" x14ac:dyDescent="0.25">
      <c r="B137" s="251">
        <v>18</v>
      </c>
      <c r="C137" s="250"/>
      <c r="D137" s="251" t="s">
        <v>285</v>
      </c>
      <c r="E137" s="250"/>
      <c r="F137" s="252">
        <v>477.72</v>
      </c>
      <c r="G137" s="250"/>
      <c r="H137" s="158" t="s">
        <v>192</v>
      </c>
      <c r="I137" s="251" t="s">
        <v>230</v>
      </c>
      <c r="J137" s="250"/>
    </row>
    <row r="138" spans="2:10" ht="12.75" customHeight="1" x14ac:dyDescent="0.25">
      <c r="B138" s="251">
        <v>19</v>
      </c>
      <c r="C138" s="250"/>
      <c r="D138" s="251" t="s">
        <v>286</v>
      </c>
      <c r="E138" s="250"/>
      <c r="F138" s="252">
        <v>342.9</v>
      </c>
      <c r="G138" s="250"/>
      <c r="H138" s="158" t="s">
        <v>222</v>
      </c>
      <c r="I138" s="251" t="s">
        <v>232</v>
      </c>
      <c r="J138" s="250"/>
    </row>
    <row r="139" spans="2:10" ht="12.75" customHeight="1" x14ac:dyDescent="0.25">
      <c r="B139" s="251">
        <v>20</v>
      </c>
      <c r="C139" s="250"/>
      <c r="D139" s="251" t="s">
        <v>280</v>
      </c>
      <c r="E139" s="250"/>
      <c r="F139" s="252">
        <v>342.9</v>
      </c>
      <c r="G139" s="250"/>
      <c r="H139" s="158" t="s">
        <v>222</v>
      </c>
      <c r="I139" s="251" t="s">
        <v>233</v>
      </c>
      <c r="J139" s="250"/>
    </row>
    <row r="140" spans="2:10" ht="12.75" customHeight="1" x14ac:dyDescent="0.25">
      <c r="B140" s="251">
        <v>21</v>
      </c>
      <c r="C140" s="250"/>
      <c r="D140" s="251" t="s">
        <v>280</v>
      </c>
      <c r="E140" s="250"/>
      <c r="F140" s="252">
        <v>342.9</v>
      </c>
      <c r="G140" s="250"/>
      <c r="H140" s="158" t="s">
        <v>222</v>
      </c>
      <c r="I140" s="251" t="s">
        <v>234</v>
      </c>
      <c r="J140" s="250"/>
    </row>
    <row r="141" spans="2:10" ht="12.75" customHeight="1" x14ac:dyDescent="0.25">
      <c r="B141" s="251">
        <v>22</v>
      </c>
      <c r="C141" s="250"/>
      <c r="D141" s="255" t="s">
        <v>280</v>
      </c>
      <c r="E141" s="256"/>
      <c r="F141" s="257">
        <v>342.9</v>
      </c>
      <c r="G141" s="256"/>
      <c r="H141" s="161" t="s">
        <v>222</v>
      </c>
      <c r="I141" s="255" t="s">
        <v>235</v>
      </c>
      <c r="J141" s="256"/>
    </row>
    <row r="142" spans="2:10" ht="12.75" customHeight="1" x14ac:dyDescent="0.25">
      <c r="B142" s="251">
        <v>23</v>
      </c>
      <c r="C142" s="250"/>
      <c r="D142" s="255" t="s">
        <v>280</v>
      </c>
      <c r="E142" s="256"/>
      <c r="F142" s="257">
        <v>645.9</v>
      </c>
      <c r="G142" s="256"/>
      <c r="H142" s="161" t="s">
        <v>222</v>
      </c>
      <c r="I142" s="255" t="s">
        <v>190</v>
      </c>
      <c r="J142" s="256"/>
    </row>
    <row r="143" spans="2:10" ht="12.75" customHeight="1" x14ac:dyDescent="0.25">
      <c r="B143" s="251">
        <v>24</v>
      </c>
      <c r="C143" s="250"/>
      <c r="D143" s="255" t="s">
        <v>280</v>
      </c>
      <c r="E143" s="256"/>
      <c r="F143" s="257">
        <f>351+48.9</f>
        <v>399.9</v>
      </c>
      <c r="G143" s="256"/>
      <c r="H143" s="161" t="s">
        <v>231</v>
      </c>
      <c r="I143" s="255" t="s">
        <v>236</v>
      </c>
      <c r="J143" s="256"/>
    </row>
    <row r="144" spans="2:10" ht="12.75" customHeight="1" x14ac:dyDescent="0.25">
      <c r="B144" s="251">
        <v>25</v>
      </c>
      <c r="C144" s="250"/>
      <c r="D144" s="255" t="s">
        <v>280</v>
      </c>
      <c r="E144" s="256"/>
      <c r="F144" s="257">
        <v>342.9</v>
      </c>
      <c r="G144" s="256"/>
      <c r="H144" s="161" t="s">
        <v>231</v>
      </c>
      <c r="I144" s="255" t="s">
        <v>215</v>
      </c>
      <c r="J144" s="256"/>
    </row>
    <row r="145" spans="2:10" ht="12.75" customHeight="1" x14ac:dyDescent="0.25">
      <c r="B145" s="251">
        <v>26</v>
      </c>
      <c r="C145" s="250"/>
      <c r="D145" s="255" t="s">
        <v>280</v>
      </c>
      <c r="E145" s="256"/>
      <c r="F145" s="257">
        <v>351</v>
      </c>
      <c r="G145" s="256"/>
      <c r="H145" s="161" t="s">
        <v>231</v>
      </c>
      <c r="I145" s="255" t="s">
        <v>237</v>
      </c>
      <c r="J145" s="256"/>
    </row>
    <row r="146" spans="2:10" ht="12.75" customHeight="1" x14ac:dyDescent="0.25">
      <c r="B146" s="251">
        <v>27</v>
      </c>
      <c r="C146" s="250"/>
      <c r="D146" s="255" t="s">
        <v>280</v>
      </c>
      <c r="E146" s="256"/>
      <c r="F146" s="257">
        <v>342.9</v>
      </c>
      <c r="G146" s="256"/>
      <c r="H146" s="161" t="s">
        <v>179</v>
      </c>
      <c r="I146" s="255" t="s">
        <v>214</v>
      </c>
      <c r="J146" s="256"/>
    </row>
    <row r="147" spans="2:10" ht="12.75" customHeight="1" x14ac:dyDescent="0.25">
      <c r="B147" s="251">
        <v>28</v>
      </c>
      <c r="C147" s="250"/>
      <c r="D147" s="255" t="s">
        <v>280</v>
      </c>
      <c r="E147" s="256"/>
      <c r="F147" s="257">
        <v>342.9</v>
      </c>
      <c r="G147" s="256"/>
      <c r="H147" s="161" t="s">
        <v>179</v>
      </c>
      <c r="I147" s="255" t="s">
        <v>223</v>
      </c>
      <c r="J147" s="256"/>
    </row>
    <row r="148" spans="2:10" ht="12.75" customHeight="1" x14ac:dyDescent="0.25">
      <c r="B148" s="251">
        <v>29</v>
      </c>
      <c r="C148" s="250"/>
      <c r="D148" s="255" t="s">
        <v>280</v>
      </c>
      <c r="E148" s="256"/>
      <c r="F148" s="257">
        <v>342.9</v>
      </c>
      <c r="G148" s="256"/>
      <c r="H148" s="161" t="s">
        <v>179</v>
      </c>
      <c r="I148" s="255" t="s">
        <v>238</v>
      </c>
      <c r="J148" s="256"/>
    </row>
    <row r="149" spans="2:10" ht="12.75" customHeight="1" x14ac:dyDescent="0.25">
      <c r="B149" s="251">
        <v>30</v>
      </c>
      <c r="C149" s="250"/>
      <c r="D149" s="255" t="s">
        <v>280</v>
      </c>
      <c r="E149" s="256"/>
      <c r="F149" s="257">
        <f>351+48.9</f>
        <v>399.9</v>
      </c>
      <c r="G149" s="256"/>
      <c r="H149" s="161" t="s">
        <v>179</v>
      </c>
      <c r="I149" s="255" t="s">
        <v>211</v>
      </c>
      <c r="J149" s="256"/>
    </row>
    <row r="150" spans="2:10" ht="12.75" customHeight="1" x14ac:dyDescent="0.25">
      <c r="B150" s="251">
        <v>31</v>
      </c>
      <c r="C150" s="250"/>
      <c r="D150" s="255" t="s">
        <v>287</v>
      </c>
      <c r="E150" s="256"/>
      <c r="F150" s="257">
        <v>335.02</v>
      </c>
      <c r="G150" s="256"/>
      <c r="H150" s="161" t="s">
        <v>173</v>
      </c>
      <c r="I150" s="255" t="s">
        <v>240</v>
      </c>
      <c r="J150" s="256"/>
    </row>
    <row r="151" spans="2:10" ht="12.75" customHeight="1" x14ac:dyDescent="0.25">
      <c r="B151" s="251">
        <v>32</v>
      </c>
      <c r="C151" s="250"/>
      <c r="D151" s="255" t="s">
        <v>280</v>
      </c>
      <c r="E151" s="256"/>
      <c r="F151" s="257">
        <v>342.9</v>
      </c>
      <c r="G151" s="256"/>
      <c r="H151" s="161" t="s">
        <v>244</v>
      </c>
      <c r="I151" s="255" t="s">
        <v>245</v>
      </c>
      <c r="J151" s="256"/>
    </row>
    <row r="152" spans="2:10" ht="12.75" customHeight="1" x14ac:dyDescent="0.25">
      <c r="B152" s="251">
        <v>33</v>
      </c>
      <c r="C152" s="250"/>
      <c r="D152" s="251" t="s">
        <v>288</v>
      </c>
      <c r="E152" s="250"/>
      <c r="F152" s="252">
        <v>1084.46</v>
      </c>
      <c r="G152" s="250"/>
      <c r="H152" s="158" t="s">
        <v>247</v>
      </c>
      <c r="I152" s="251" t="s">
        <v>211</v>
      </c>
      <c r="J152" s="250"/>
    </row>
    <row r="153" spans="2:10" ht="12.75" customHeight="1" x14ac:dyDescent="0.25">
      <c r="B153" s="251">
        <v>34</v>
      </c>
      <c r="C153" s="250"/>
      <c r="D153" s="251" t="s">
        <v>289</v>
      </c>
      <c r="E153" s="250"/>
      <c r="F153" s="252">
        <v>1082.79</v>
      </c>
      <c r="G153" s="250"/>
      <c r="H153" s="158" t="s">
        <v>250</v>
      </c>
      <c r="I153" s="251" t="s">
        <v>215</v>
      </c>
      <c r="J153" s="250"/>
    </row>
    <row r="154" spans="2:10" ht="12.75" customHeight="1" x14ac:dyDescent="0.25">
      <c r="B154" s="251">
        <v>35</v>
      </c>
      <c r="C154" s="250"/>
      <c r="D154" s="251" t="s">
        <v>280</v>
      </c>
      <c r="E154" s="250"/>
      <c r="F154" s="252">
        <v>223.45</v>
      </c>
      <c r="G154" s="250"/>
      <c r="H154" s="158" t="s">
        <v>250</v>
      </c>
      <c r="I154" s="251" t="s">
        <v>251</v>
      </c>
      <c r="J154" s="250"/>
    </row>
    <row r="155" spans="2:10" ht="12.75" customHeight="1" x14ac:dyDescent="0.25">
      <c r="B155" s="251">
        <v>36</v>
      </c>
      <c r="C155" s="250"/>
      <c r="D155" s="251" t="s">
        <v>290</v>
      </c>
      <c r="E155" s="250"/>
      <c r="F155" s="252">
        <v>139.75</v>
      </c>
      <c r="G155" s="250"/>
      <c r="H155" s="158" t="s">
        <v>250</v>
      </c>
      <c r="I155" s="251" t="s">
        <v>201</v>
      </c>
      <c r="J155" s="250"/>
    </row>
    <row r="156" spans="2:10" ht="12.75" customHeight="1" x14ac:dyDescent="0.25">
      <c r="B156" s="251">
        <v>37</v>
      </c>
      <c r="C156" s="250"/>
      <c r="D156" s="251" t="s">
        <v>290</v>
      </c>
      <c r="E156" s="250"/>
      <c r="F156" s="252">
        <v>139.75</v>
      </c>
      <c r="G156" s="250"/>
      <c r="H156" s="158" t="s">
        <v>250</v>
      </c>
      <c r="I156" s="251" t="s">
        <v>228</v>
      </c>
      <c r="J156" s="250"/>
    </row>
    <row r="157" spans="2:10" ht="12.75" customHeight="1" x14ac:dyDescent="0.25">
      <c r="B157" s="251">
        <v>38</v>
      </c>
      <c r="C157" s="250"/>
      <c r="D157" s="251" t="s">
        <v>291</v>
      </c>
      <c r="E157" s="250"/>
      <c r="F157" s="252">
        <v>420</v>
      </c>
      <c r="G157" s="250"/>
      <c r="H157" s="158" t="s">
        <v>254</v>
      </c>
      <c r="I157" s="251" t="s">
        <v>214</v>
      </c>
      <c r="J157" s="250"/>
    </row>
    <row r="158" spans="2:10" ht="12.75" customHeight="1" x14ac:dyDescent="0.25">
      <c r="B158" s="251">
        <v>39</v>
      </c>
      <c r="C158" s="250"/>
      <c r="D158" s="251" t="s">
        <v>292</v>
      </c>
      <c r="E158" s="250"/>
      <c r="F158" s="252">
        <v>85.9</v>
      </c>
      <c r="G158" s="250"/>
      <c r="H158" s="158" t="s">
        <v>256</v>
      </c>
      <c r="I158" s="251" t="s">
        <v>259</v>
      </c>
      <c r="J158" s="250"/>
    </row>
    <row r="159" spans="2:10" ht="12.75" customHeight="1" x14ac:dyDescent="0.25">
      <c r="B159" s="251">
        <v>40</v>
      </c>
      <c r="C159" s="250"/>
      <c r="D159" s="251" t="s">
        <v>289</v>
      </c>
      <c r="E159" s="250"/>
      <c r="F159" s="252">
        <v>1020</v>
      </c>
      <c r="G159" s="250"/>
      <c r="H159" s="158" t="s">
        <v>256</v>
      </c>
      <c r="I159" s="251" t="s">
        <v>224</v>
      </c>
      <c r="J159" s="250"/>
    </row>
    <row r="160" spans="2:10" ht="12.75" customHeight="1" x14ac:dyDescent="0.25">
      <c r="B160" s="251">
        <v>41</v>
      </c>
      <c r="C160" s="250"/>
      <c r="D160" s="251" t="s">
        <v>290</v>
      </c>
      <c r="E160" s="250"/>
      <c r="F160" s="252">
        <v>139.75</v>
      </c>
      <c r="G160" s="250"/>
      <c r="H160" s="158" t="s">
        <v>181</v>
      </c>
      <c r="I160" s="251" t="s">
        <v>260</v>
      </c>
      <c r="J160" s="250"/>
    </row>
    <row r="161" spans="2:10" ht="12.75" customHeight="1" x14ac:dyDescent="0.25">
      <c r="B161" s="251">
        <v>42</v>
      </c>
      <c r="C161" s="250"/>
      <c r="D161" s="251" t="s">
        <v>283</v>
      </c>
      <c r="E161" s="250"/>
      <c r="F161" s="252">
        <v>169.25</v>
      </c>
      <c r="G161" s="250"/>
      <c r="H161" s="158" t="s">
        <v>181</v>
      </c>
      <c r="I161" s="251" t="s">
        <v>251</v>
      </c>
      <c r="J161" s="250"/>
    </row>
    <row r="162" spans="2:10" ht="12.75" customHeight="1" x14ac:dyDescent="0.25">
      <c r="B162" s="251">
        <v>43</v>
      </c>
      <c r="C162" s="250"/>
      <c r="D162" s="251" t="s">
        <v>290</v>
      </c>
      <c r="E162" s="250"/>
      <c r="F162" s="252">
        <v>139.75</v>
      </c>
      <c r="G162" s="250"/>
      <c r="H162" s="158" t="s">
        <v>181</v>
      </c>
      <c r="I162" s="251" t="s">
        <v>261</v>
      </c>
      <c r="J162" s="250"/>
    </row>
    <row r="163" spans="2:10" ht="12.75" customHeight="1" x14ac:dyDescent="0.25">
      <c r="B163" s="251">
        <v>44</v>
      </c>
      <c r="C163" s="250"/>
      <c r="D163" s="251" t="s">
        <v>293</v>
      </c>
      <c r="E163" s="250"/>
      <c r="F163" s="252">
        <v>97</v>
      </c>
      <c r="G163" s="250"/>
      <c r="H163" s="158" t="s">
        <v>262</v>
      </c>
      <c r="I163" s="251" t="s">
        <v>263</v>
      </c>
      <c r="J163" s="250"/>
    </row>
    <row r="164" spans="2:10" ht="12.75" customHeight="1" x14ac:dyDescent="0.25">
      <c r="B164" s="251">
        <v>45</v>
      </c>
      <c r="C164" s="250"/>
      <c r="D164" s="251" t="s">
        <v>292</v>
      </c>
      <c r="E164" s="250"/>
      <c r="F164" s="252">
        <v>97</v>
      </c>
      <c r="G164" s="250"/>
      <c r="H164" s="158" t="s">
        <v>182</v>
      </c>
      <c r="I164" s="251" t="s">
        <v>264</v>
      </c>
      <c r="J164" s="250"/>
    </row>
    <row r="165" spans="2:10" ht="12.75" customHeight="1" x14ac:dyDescent="0.25">
      <c r="B165" s="251">
        <v>46</v>
      </c>
      <c r="C165" s="250"/>
      <c r="D165" s="251" t="s">
        <v>292</v>
      </c>
      <c r="E165" s="250"/>
      <c r="F165" s="252">
        <v>97</v>
      </c>
      <c r="G165" s="250"/>
      <c r="H165" s="158" t="s">
        <v>182</v>
      </c>
      <c r="I165" s="251" t="s">
        <v>267</v>
      </c>
      <c r="J165" s="250"/>
    </row>
    <row r="166" spans="2:10" ht="12.75" customHeight="1" x14ac:dyDescent="0.25">
      <c r="B166" s="251">
        <v>47</v>
      </c>
      <c r="C166" s="250"/>
      <c r="D166" s="251" t="s">
        <v>292</v>
      </c>
      <c r="E166" s="250"/>
      <c r="F166" s="252">
        <v>97</v>
      </c>
      <c r="G166" s="250"/>
      <c r="H166" s="158" t="s">
        <v>182</v>
      </c>
      <c r="I166" s="251" t="s">
        <v>268</v>
      </c>
      <c r="J166" s="250"/>
    </row>
    <row r="167" spans="2:10" ht="12.75" customHeight="1" x14ac:dyDescent="0.25">
      <c r="B167" s="251">
        <v>48</v>
      </c>
      <c r="C167" s="250"/>
      <c r="D167" s="251" t="s">
        <v>292</v>
      </c>
      <c r="E167" s="250"/>
      <c r="F167" s="252">
        <v>97</v>
      </c>
      <c r="G167" s="250"/>
      <c r="H167" s="158" t="s">
        <v>182</v>
      </c>
      <c r="I167" s="251" t="s">
        <v>269</v>
      </c>
      <c r="J167" s="250"/>
    </row>
    <row r="168" spans="2:10" ht="12.75" customHeight="1" x14ac:dyDescent="0.25">
      <c r="B168" s="251">
        <v>49</v>
      </c>
      <c r="C168" s="250"/>
      <c r="D168" s="251" t="s">
        <v>292</v>
      </c>
      <c r="E168" s="250"/>
      <c r="F168" s="252">
        <v>97</v>
      </c>
      <c r="G168" s="250"/>
      <c r="H168" s="158" t="s">
        <v>182</v>
      </c>
      <c r="I168" s="251" t="s">
        <v>270</v>
      </c>
      <c r="J168" s="250"/>
    </row>
    <row r="169" spans="2:10" ht="12.75" customHeight="1" x14ac:dyDescent="0.25">
      <c r="B169" s="251">
        <v>50</v>
      </c>
      <c r="C169" s="250"/>
      <c r="D169" s="251" t="s">
        <v>292</v>
      </c>
      <c r="E169" s="250"/>
      <c r="F169" s="252">
        <v>97</v>
      </c>
      <c r="G169" s="250"/>
      <c r="H169" s="158" t="s">
        <v>182</v>
      </c>
      <c r="I169" s="251" t="s">
        <v>271</v>
      </c>
      <c r="J169" s="250"/>
    </row>
    <row r="170" spans="2:10" ht="12.75" customHeight="1" x14ac:dyDescent="0.25">
      <c r="B170" s="251">
        <v>51</v>
      </c>
      <c r="C170" s="250"/>
      <c r="D170" s="251" t="s">
        <v>292</v>
      </c>
      <c r="E170" s="250"/>
      <c r="F170" s="252">
        <v>97</v>
      </c>
      <c r="G170" s="250"/>
      <c r="H170" s="158" t="s">
        <v>182</v>
      </c>
      <c r="I170" s="251" t="s">
        <v>272</v>
      </c>
      <c r="J170" s="250"/>
    </row>
    <row r="171" spans="2:10" ht="12.75" customHeight="1" x14ac:dyDescent="0.25">
      <c r="B171" s="251">
        <v>52</v>
      </c>
      <c r="C171" s="250"/>
      <c r="D171" s="251" t="s">
        <v>283</v>
      </c>
      <c r="E171" s="250"/>
      <c r="F171" s="252">
        <v>231.1</v>
      </c>
      <c r="G171" s="250"/>
      <c r="H171" s="158" t="s">
        <v>182</v>
      </c>
      <c r="I171" s="251" t="s">
        <v>215</v>
      </c>
      <c r="J171" s="250"/>
    </row>
    <row r="172" spans="2:10" ht="12.75" customHeight="1" x14ac:dyDescent="0.25">
      <c r="B172" s="251">
        <v>53</v>
      </c>
      <c r="C172" s="250"/>
      <c r="D172" s="251" t="s">
        <v>294</v>
      </c>
      <c r="E172" s="250"/>
      <c r="F172" s="252">
        <v>175.38</v>
      </c>
      <c r="G172" s="250"/>
      <c r="H172" s="158" t="s">
        <v>275</v>
      </c>
      <c r="I172" s="251" t="s">
        <v>232</v>
      </c>
      <c r="J172" s="250"/>
    </row>
    <row r="173" spans="2:10" ht="12.75" customHeight="1" x14ac:dyDescent="0.25">
      <c r="B173" s="251">
        <v>54</v>
      </c>
      <c r="C173" s="250"/>
      <c r="D173" s="251" t="s">
        <v>294</v>
      </c>
      <c r="E173" s="250"/>
      <c r="F173" s="252">
        <v>175.38</v>
      </c>
      <c r="G173" s="250"/>
      <c r="H173" s="158" t="s">
        <v>275</v>
      </c>
      <c r="I173" s="251" t="s">
        <v>277</v>
      </c>
      <c r="J173" s="250"/>
    </row>
    <row r="174" spans="2:10" ht="12.75" customHeight="1" x14ac:dyDescent="0.25">
      <c r="B174" s="251">
        <v>55</v>
      </c>
      <c r="C174" s="250"/>
      <c r="D174" s="251" t="s">
        <v>294</v>
      </c>
      <c r="E174" s="250"/>
      <c r="F174" s="252">
        <v>175.38</v>
      </c>
      <c r="G174" s="250"/>
      <c r="H174" s="158" t="s">
        <v>275</v>
      </c>
      <c r="I174" s="251" t="s">
        <v>278</v>
      </c>
      <c r="J174" s="250"/>
    </row>
    <row r="175" spans="2:10" x14ac:dyDescent="0.25">
      <c r="B175" s="253"/>
      <c r="C175" s="250"/>
      <c r="D175" s="253"/>
      <c r="E175" s="250"/>
      <c r="F175" s="254">
        <v>19239.900000000005</v>
      </c>
      <c r="G175" s="250"/>
      <c r="H175" s="159"/>
      <c r="I175" s="253"/>
      <c r="J175" s="250"/>
    </row>
    <row r="176" spans="2:10" ht="45.6" customHeight="1" x14ac:dyDescent="0.25">
      <c r="B176" s="248" t="s">
        <v>295</v>
      </c>
      <c r="C176" s="245"/>
      <c r="D176" s="245"/>
      <c r="E176" s="245"/>
      <c r="F176" s="245"/>
      <c r="G176" s="245"/>
      <c r="H176" s="245"/>
      <c r="I176" s="245"/>
      <c r="J176" s="245"/>
    </row>
    <row r="177" spans="2:10" ht="12.75" customHeight="1" x14ac:dyDescent="0.25">
      <c r="B177" s="249" t="s">
        <v>159</v>
      </c>
      <c r="C177" s="250"/>
      <c r="D177" s="249" t="s">
        <v>160</v>
      </c>
      <c r="E177" s="250"/>
      <c r="F177" s="249" t="s">
        <v>161</v>
      </c>
      <c r="G177" s="250"/>
      <c r="H177" s="157" t="s">
        <v>162</v>
      </c>
      <c r="I177" s="249" t="s">
        <v>163</v>
      </c>
      <c r="J177" s="250"/>
    </row>
    <row r="178" spans="2:10" ht="12.75" customHeight="1" x14ac:dyDescent="0.25">
      <c r="B178" s="251">
        <v>1</v>
      </c>
      <c r="C178" s="250"/>
      <c r="D178" s="251" t="s">
        <v>296</v>
      </c>
      <c r="E178" s="250"/>
      <c r="F178" s="252">
        <v>15.56</v>
      </c>
      <c r="G178" s="250"/>
      <c r="H178" s="158" t="s">
        <v>187</v>
      </c>
      <c r="I178" s="251" t="s">
        <v>190</v>
      </c>
      <c r="J178" s="250"/>
    </row>
    <row r="179" spans="2:10" ht="12.75" customHeight="1" x14ac:dyDescent="0.25">
      <c r="B179" s="251">
        <v>2</v>
      </c>
      <c r="C179" s="250"/>
      <c r="D179" s="251" t="s">
        <v>296</v>
      </c>
      <c r="E179" s="250"/>
      <c r="F179" s="252">
        <v>15.69</v>
      </c>
      <c r="G179" s="250"/>
      <c r="H179" s="158" t="s">
        <v>213</v>
      </c>
      <c r="I179" s="251" t="s">
        <v>188</v>
      </c>
      <c r="J179" s="250"/>
    </row>
    <row r="180" spans="2:10" ht="12.75" customHeight="1" x14ac:dyDescent="0.25">
      <c r="B180" s="251">
        <v>3</v>
      </c>
      <c r="C180" s="250"/>
      <c r="D180" s="251" t="s">
        <v>296</v>
      </c>
      <c r="E180" s="250"/>
      <c r="F180" s="252">
        <v>374.4</v>
      </c>
      <c r="G180" s="250"/>
      <c r="H180" s="158" t="s">
        <v>222</v>
      </c>
      <c r="I180" s="251" t="s">
        <v>190</v>
      </c>
      <c r="J180" s="250"/>
    </row>
    <row r="181" spans="2:10" ht="12.75" customHeight="1" x14ac:dyDescent="0.25">
      <c r="B181" s="251">
        <v>4</v>
      </c>
      <c r="C181" s="250"/>
      <c r="D181" s="251" t="s">
        <v>297</v>
      </c>
      <c r="E181" s="250"/>
      <c r="F181" s="252">
        <v>225.13</v>
      </c>
      <c r="G181" s="250"/>
      <c r="H181" s="158" t="s">
        <v>247</v>
      </c>
      <c r="I181" s="251" t="s">
        <v>211</v>
      </c>
      <c r="J181" s="250"/>
    </row>
    <row r="182" spans="2:10" ht="12.75" customHeight="1" x14ac:dyDescent="0.25">
      <c r="B182" s="251">
        <v>5</v>
      </c>
      <c r="C182" s="250"/>
      <c r="D182" s="251" t="s">
        <v>297</v>
      </c>
      <c r="E182" s="250"/>
      <c r="F182" s="252">
        <v>326.77</v>
      </c>
      <c r="G182" s="250"/>
      <c r="H182" s="158" t="s">
        <v>250</v>
      </c>
      <c r="I182" s="251" t="s">
        <v>215</v>
      </c>
      <c r="J182" s="250"/>
    </row>
    <row r="183" spans="2:10" ht="12.75" customHeight="1" x14ac:dyDescent="0.25">
      <c r="B183" s="251">
        <v>6</v>
      </c>
      <c r="C183" s="250"/>
      <c r="D183" s="251" t="s">
        <v>297</v>
      </c>
      <c r="E183" s="250"/>
      <c r="F183" s="252">
        <v>418.45</v>
      </c>
      <c r="G183" s="250"/>
      <c r="H183" s="158" t="s">
        <v>256</v>
      </c>
      <c r="I183" s="251" t="s">
        <v>224</v>
      </c>
      <c r="J183" s="250"/>
    </row>
    <row r="184" spans="2:10" x14ac:dyDescent="0.25">
      <c r="B184" s="253"/>
      <c r="C184" s="250"/>
      <c r="D184" s="253"/>
      <c r="E184" s="250"/>
      <c r="F184" s="254">
        <v>1376</v>
      </c>
      <c r="G184" s="250"/>
      <c r="H184" s="159"/>
      <c r="I184" s="253"/>
      <c r="J184" s="250"/>
    </row>
    <row r="185" spans="2:10" ht="45.6" customHeight="1" x14ac:dyDescent="0.25">
      <c r="B185" s="248" t="s">
        <v>298</v>
      </c>
      <c r="C185" s="245"/>
      <c r="D185" s="245"/>
      <c r="E185" s="245"/>
      <c r="F185" s="245"/>
      <c r="G185" s="245"/>
      <c r="H185" s="245"/>
      <c r="I185" s="245"/>
      <c r="J185" s="245"/>
    </row>
    <row r="186" spans="2:10" ht="12.75" customHeight="1" x14ac:dyDescent="0.25">
      <c r="B186" s="249" t="s">
        <v>159</v>
      </c>
      <c r="C186" s="250"/>
      <c r="D186" s="249" t="s">
        <v>160</v>
      </c>
      <c r="E186" s="250"/>
      <c r="F186" s="249" t="s">
        <v>161</v>
      </c>
      <c r="G186" s="250"/>
      <c r="H186" s="157" t="s">
        <v>162</v>
      </c>
      <c r="I186" s="249" t="s">
        <v>163</v>
      </c>
      <c r="J186" s="250"/>
    </row>
    <row r="187" spans="2:10" ht="12.75" customHeight="1" x14ac:dyDescent="0.25">
      <c r="B187" s="251">
        <v>1</v>
      </c>
      <c r="C187" s="250"/>
      <c r="D187" s="258" t="s">
        <v>299</v>
      </c>
      <c r="E187" s="250"/>
      <c r="F187" s="252">
        <v>405.23</v>
      </c>
      <c r="G187" s="250"/>
      <c r="H187" s="158" t="s">
        <v>198</v>
      </c>
      <c r="I187" s="251" t="s">
        <v>300</v>
      </c>
      <c r="J187" s="250"/>
    </row>
    <row r="188" spans="2:10" ht="12.75" customHeight="1" x14ac:dyDescent="0.25">
      <c r="B188" s="251">
        <v>2</v>
      </c>
      <c r="C188" s="250"/>
      <c r="D188" s="258" t="s">
        <v>299</v>
      </c>
      <c r="E188" s="250"/>
      <c r="F188" s="252">
        <v>420.95</v>
      </c>
      <c r="G188" s="250"/>
      <c r="H188" s="158" t="s">
        <v>244</v>
      </c>
      <c r="I188" s="251" t="s">
        <v>300</v>
      </c>
      <c r="J188" s="250"/>
    </row>
    <row r="189" spans="2:10" ht="12.75" customHeight="1" x14ac:dyDescent="0.25">
      <c r="B189" s="251">
        <v>3</v>
      </c>
      <c r="C189" s="250"/>
      <c r="D189" s="258" t="s">
        <v>299</v>
      </c>
      <c r="E189" s="250"/>
      <c r="F189" s="252">
        <v>464.54</v>
      </c>
      <c r="G189" s="250"/>
      <c r="H189" s="158" t="s">
        <v>256</v>
      </c>
      <c r="I189" s="251" t="s">
        <v>300</v>
      </c>
      <c r="J189" s="250"/>
    </row>
    <row r="190" spans="2:10" ht="12.75" customHeight="1" x14ac:dyDescent="0.25">
      <c r="B190" s="251">
        <v>4</v>
      </c>
      <c r="C190" s="250"/>
      <c r="D190" s="251" t="s">
        <v>301</v>
      </c>
      <c r="E190" s="250"/>
      <c r="F190" s="252">
        <v>6116</v>
      </c>
      <c r="G190" s="250"/>
      <c r="H190" s="158" t="s">
        <v>183</v>
      </c>
      <c r="I190" s="251" t="s">
        <v>302</v>
      </c>
      <c r="J190" s="250"/>
    </row>
    <row r="191" spans="2:10" x14ac:dyDescent="0.25">
      <c r="B191" s="253"/>
      <c r="C191" s="250"/>
      <c r="D191" s="253"/>
      <c r="E191" s="250"/>
      <c r="F191" s="254">
        <v>7406.72</v>
      </c>
      <c r="G191" s="250"/>
      <c r="H191" s="159"/>
      <c r="I191" s="253"/>
      <c r="J191" s="250"/>
    </row>
    <row r="192" spans="2:10" ht="45.6" customHeight="1" x14ac:dyDescent="0.25">
      <c r="B192" s="248" t="s">
        <v>303</v>
      </c>
      <c r="C192" s="245"/>
      <c r="D192" s="245"/>
      <c r="E192" s="245"/>
      <c r="F192" s="245"/>
      <c r="G192" s="245"/>
      <c r="H192" s="245"/>
      <c r="I192" s="245"/>
      <c r="J192" s="245"/>
    </row>
    <row r="193" spans="2:10" ht="12.75" customHeight="1" x14ac:dyDescent="0.25">
      <c r="B193" s="249" t="s">
        <v>159</v>
      </c>
      <c r="C193" s="250"/>
      <c r="D193" s="249" t="s">
        <v>160</v>
      </c>
      <c r="E193" s="250"/>
      <c r="F193" s="249" t="s">
        <v>161</v>
      </c>
      <c r="G193" s="250"/>
      <c r="H193" s="157" t="s">
        <v>162</v>
      </c>
      <c r="I193" s="249" t="s">
        <v>163</v>
      </c>
      <c r="J193" s="250"/>
    </row>
    <row r="194" spans="2:10" ht="12.75" customHeight="1" x14ac:dyDescent="0.25">
      <c r="B194" s="251">
        <v>1</v>
      </c>
      <c r="C194" s="250"/>
      <c r="D194" s="258" t="s">
        <v>304</v>
      </c>
      <c r="E194" s="250"/>
      <c r="F194" s="252">
        <v>684</v>
      </c>
      <c r="G194" s="250"/>
      <c r="H194" s="158" t="s">
        <v>203</v>
      </c>
      <c r="I194" s="251" t="s">
        <v>305</v>
      </c>
      <c r="J194" s="250"/>
    </row>
    <row r="195" spans="2:10" x14ac:dyDescent="0.25">
      <c r="B195" s="253"/>
      <c r="C195" s="250"/>
      <c r="D195" s="253"/>
      <c r="E195" s="250"/>
      <c r="F195" s="254">
        <v>684</v>
      </c>
      <c r="G195" s="250"/>
      <c r="H195" s="159"/>
      <c r="I195" s="253"/>
      <c r="J195" s="250"/>
    </row>
    <row r="196" spans="2:10" ht="45.6" customHeight="1" x14ac:dyDescent="0.25">
      <c r="B196" s="248" t="s">
        <v>306</v>
      </c>
      <c r="C196" s="245"/>
      <c r="D196" s="245"/>
      <c r="E196" s="245"/>
      <c r="F196" s="245"/>
      <c r="G196" s="245"/>
      <c r="H196" s="245"/>
      <c r="I196" s="245"/>
      <c r="J196" s="245"/>
    </row>
    <row r="197" spans="2:10" ht="12.75" customHeight="1" x14ac:dyDescent="0.25">
      <c r="B197" s="249" t="s">
        <v>159</v>
      </c>
      <c r="C197" s="250"/>
      <c r="D197" s="249" t="s">
        <v>160</v>
      </c>
      <c r="E197" s="250"/>
      <c r="F197" s="249" t="s">
        <v>161</v>
      </c>
      <c r="G197" s="250"/>
      <c r="H197" s="157" t="s">
        <v>162</v>
      </c>
      <c r="I197" s="249" t="s">
        <v>163</v>
      </c>
      <c r="J197" s="250"/>
    </row>
    <row r="198" spans="2:10" ht="36" customHeight="1" x14ac:dyDescent="0.25">
      <c r="B198" s="251">
        <v>1</v>
      </c>
      <c r="C198" s="250"/>
      <c r="D198" s="251" t="s">
        <v>307</v>
      </c>
      <c r="E198" s="250"/>
      <c r="F198" s="252">
        <v>51</v>
      </c>
      <c r="G198" s="250"/>
      <c r="H198" s="158" t="s">
        <v>308</v>
      </c>
      <c r="I198" s="251" t="s">
        <v>309</v>
      </c>
      <c r="J198" s="250"/>
    </row>
    <row r="199" spans="2:10" ht="29.25" customHeight="1" x14ac:dyDescent="0.25">
      <c r="B199" s="251">
        <v>2</v>
      </c>
      <c r="C199" s="250"/>
      <c r="D199" s="251" t="s">
        <v>310</v>
      </c>
      <c r="E199" s="250"/>
      <c r="F199" s="252">
        <v>50</v>
      </c>
      <c r="G199" s="250"/>
      <c r="H199" s="158" t="s">
        <v>198</v>
      </c>
      <c r="I199" s="251" t="s">
        <v>311</v>
      </c>
      <c r="J199" s="250"/>
    </row>
    <row r="200" spans="2:10" ht="12.75" customHeight="1" x14ac:dyDescent="0.25">
      <c r="B200" s="251">
        <v>3</v>
      </c>
      <c r="C200" s="250"/>
      <c r="D200" s="251" t="s">
        <v>312</v>
      </c>
      <c r="E200" s="250"/>
      <c r="F200" s="252">
        <v>76</v>
      </c>
      <c r="G200" s="250"/>
      <c r="H200" s="158" t="s">
        <v>220</v>
      </c>
      <c r="I200" s="251" t="s">
        <v>313</v>
      </c>
      <c r="J200" s="250"/>
    </row>
    <row r="201" spans="2:10" ht="12.75" customHeight="1" x14ac:dyDescent="0.25">
      <c r="B201" s="251">
        <v>4</v>
      </c>
      <c r="C201" s="250"/>
      <c r="D201" s="251" t="s">
        <v>314</v>
      </c>
      <c r="E201" s="250"/>
      <c r="F201" s="252">
        <v>80</v>
      </c>
      <c r="G201" s="250"/>
      <c r="H201" s="158" t="s">
        <v>220</v>
      </c>
      <c r="I201" s="251" t="s">
        <v>315</v>
      </c>
      <c r="J201" s="250"/>
    </row>
    <row r="202" spans="2:10" ht="12.75" customHeight="1" x14ac:dyDescent="0.25">
      <c r="B202" s="251">
        <v>5</v>
      </c>
      <c r="C202" s="250"/>
      <c r="D202" s="251" t="s">
        <v>316</v>
      </c>
      <c r="E202" s="250"/>
      <c r="F202" s="252">
        <v>251.13</v>
      </c>
      <c r="G202" s="250"/>
      <c r="H202" s="158" t="s">
        <v>181</v>
      </c>
      <c r="I202" s="251" t="s">
        <v>317</v>
      </c>
      <c r="J202" s="250"/>
    </row>
    <row r="203" spans="2:10" ht="12.75" customHeight="1" x14ac:dyDescent="0.25">
      <c r="B203" s="251">
        <v>6</v>
      </c>
      <c r="C203" s="250"/>
      <c r="D203" s="251" t="s">
        <v>318</v>
      </c>
      <c r="E203" s="250"/>
      <c r="F203" s="252">
        <v>50</v>
      </c>
      <c r="G203" s="250"/>
      <c r="H203" s="158" t="s">
        <v>319</v>
      </c>
      <c r="I203" s="251" t="s">
        <v>311</v>
      </c>
      <c r="J203" s="250"/>
    </row>
    <row r="204" spans="2:10" ht="12.75" customHeight="1" x14ac:dyDescent="0.25">
      <c r="B204" s="251">
        <v>7</v>
      </c>
      <c r="C204" s="250"/>
      <c r="D204" s="251" t="s">
        <v>320</v>
      </c>
      <c r="E204" s="250"/>
      <c r="F204" s="252">
        <v>50</v>
      </c>
      <c r="G204" s="250"/>
      <c r="H204" s="158" t="s">
        <v>184</v>
      </c>
      <c r="I204" s="251" t="s">
        <v>311</v>
      </c>
      <c r="J204" s="250"/>
    </row>
    <row r="205" spans="2:10" x14ac:dyDescent="0.25">
      <c r="B205" s="253"/>
      <c r="C205" s="250"/>
      <c r="D205" s="253"/>
      <c r="E205" s="250"/>
      <c r="F205" s="254">
        <v>608.13</v>
      </c>
      <c r="G205" s="250"/>
      <c r="H205" s="159"/>
      <c r="I205" s="253"/>
      <c r="J205" s="250"/>
    </row>
    <row r="206" spans="2:10" ht="45.6" customHeight="1" x14ac:dyDescent="0.25">
      <c r="B206" s="248" t="s">
        <v>321</v>
      </c>
      <c r="C206" s="245"/>
      <c r="D206" s="245"/>
      <c r="E206" s="245"/>
      <c r="F206" s="245"/>
      <c r="G206" s="245"/>
      <c r="H206" s="245"/>
      <c r="I206" s="245"/>
      <c r="J206" s="245"/>
    </row>
    <row r="207" spans="2:10" ht="12.75" customHeight="1" x14ac:dyDescent="0.25">
      <c r="B207" s="249" t="s">
        <v>159</v>
      </c>
      <c r="C207" s="250"/>
      <c r="D207" s="249" t="s">
        <v>160</v>
      </c>
      <c r="E207" s="250"/>
      <c r="F207" s="249" t="s">
        <v>161</v>
      </c>
      <c r="G207" s="250"/>
      <c r="H207" s="157" t="s">
        <v>162</v>
      </c>
      <c r="I207" s="249" t="s">
        <v>163</v>
      </c>
      <c r="J207" s="250"/>
    </row>
    <row r="208" spans="2:10" ht="12.75" customHeight="1" x14ac:dyDescent="0.25">
      <c r="B208" s="251">
        <v>1</v>
      </c>
      <c r="C208" s="250"/>
      <c r="D208" s="251" t="s">
        <v>322</v>
      </c>
      <c r="E208" s="250"/>
      <c r="F208" s="252">
        <v>246</v>
      </c>
      <c r="G208" s="250"/>
      <c r="H208" s="158" t="s">
        <v>308</v>
      </c>
      <c r="I208" s="251" t="s">
        <v>323</v>
      </c>
      <c r="J208" s="250"/>
    </row>
    <row r="209" spans="2:10" x14ac:dyDescent="0.25">
      <c r="B209" s="253"/>
      <c r="C209" s="250"/>
      <c r="D209" s="253"/>
      <c r="E209" s="250"/>
      <c r="F209" s="254">
        <v>246</v>
      </c>
      <c r="G209" s="250"/>
      <c r="H209" s="159"/>
      <c r="I209" s="253"/>
      <c r="J209" s="250"/>
    </row>
    <row r="210" spans="2:10" ht="45.6" customHeight="1" x14ac:dyDescent="0.25">
      <c r="B210" s="248" t="s">
        <v>324</v>
      </c>
      <c r="C210" s="245"/>
      <c r="D210" s="245"/>
      <c r="E210" s="245"/>
      <c r="F210" s="245"/>
      <c r="G210" s="245"/>
      <c r="H210" s="245"/>
      <c r="I210" s="245"/>
      <c r="J210" s="245"/>
    </row>
    <row r="211" spans="2:10" ht="12.75" customHeight="1" x14ac:dyDescent="0.25">
      <c r="B211" s="249" t="s">
        <v>159</v>
      </c>
      <c r="C211" s="250"/>
      <c r="D211" s="249" t="s">
        <v>160</v>
      </c>
      <c r="E211" s="250"/>
      <c r="F211" s="249" t="s">
        <v>161</v>
      </c>
      <c r="G211" s="250"/>
      <c r="H211" s="157" t="s">
        <v>162</v>
      </c>
      <c r="I211" s="249" t="s">
        <v>163</v>
      </c>
      <c r="J211" s="250"/>
    </row>
    <row r="212" spans="2:10" ht="12.75" customHeight="1" x14ac:dyDescent="0.25">
      <c r="B212" s="251">
        <v>1</v>
      </c>
      <c r="C212" s="250"/>
      <c r="D212" s="251" t="s">
        <v>325</v>
      </c>
      <c r="E212" s="250"/>
      <c r="F212" s="252">
        <v>79</v>
      </c>
      <c r="G212" s="250"/>
      <c r="H212" s="158" t="s">
        <v>210</v>
      </c>
      <c r="I212" s="251" t="s">
        <v>326</v>
      </c>
      <c r="J212" s="250"/>
    </row>
    <row r="213" spans="2:10" ht="12.75" customHeight="1" x14ac:dyDescent="0.25">
      <c r="B213" s="251">
        <v>2</v>
      </c>
      <c r="C213" s="250"/>
      <c r="D213" s="251" t="s">
        <v>325</v>
      </c>
      <c r="E213" s="250"/>
      <c r="F213" s="252">
        <v>100.1</v>
      </c>
      <c r="G213" s="250"/>
      <c r="H213" s="158" t="s">
        <v>210</v>
      </c>
      <c r="I213" s="251" t="s">
        <v>327</v>
      </c>
      <c r="J213" s="250"/>
    </row>
    <row r="214" spans="2:10" ht="12.75" customHeight="1" x14ac:dyDescent="0.25">
      <c r="B214" s="251">
        <v>3</v>
      </c>
      <c r="C214" s="250"/>
      <c r="D214" s="251" t="s">
        <v>325</v>
      </c>
      <c r="E214" s="250"/>
      <c r="F214" s="252">
        <v>64.5</v>
      </c>
      <c r="G214" s="250"/>
      <c r="H214" s="158" t="s">
        <v>210</v>
      </c>
      <c r="I214" s="251" t="s">
        <v>328</v>
      </c>
      <c r="J214" s="250"/>
    </row>
    <row r="215" spans="2:10" ht="12.75" customHeight="1" x14ac:dyDescent="0.25">
      <c r="B215" s="251">
        <v>4</v>
      </c>
      <c r="C215" s="250"/>
      <c r="D215" s="251" t="s">
        <v>325</v>
      </c>
      <c r="E215" s="250"/>
      <c r="F215" s="252">
        <v>130</v>
      </c>
      <c r="G215" s="250"/>
      <c r="H215" s="158" t="s">
        <v>210</v>
      </c>
      <c r="I215" s="251" t="s">
        <v>329</v>
      </c>
      <c r="J215" s="250"/>
    </row>
    <row r="216" spans="2:10" ht="12.75" customHeight="1" x14ac:dyDescent="0.25">
      <c r="B216" s="251">
        <v>5</v>
      </c>
      <c r="C216" s="250"/>
      <c r="D216" s="251" t="s">
        <v>325</v>
      </c>
      <c r="E216" s="250"/>
      <c r="F216" s="252">
        <v>64</v>
      </c>
      <c r="G216" s="250"/>
      <c r="H216" s="158" t="s">
        <v>210</v>
      </c>
      <c r="I216" s="251" t="s">
        <v>330</v>
      </c>
      <c r="J216" s="250"/>
    </row>
    <row r="217" spans="2:10" ht="12.75" customHeight="1" x14ac:dyDescent="0.25">
      <c r="B217" s="251">
        <v>6</v>
      </c>
      <c r="C217" s="250"/>
      <c r="D217" s="251" t="s">
        <v>325</v>
      </c>
      <c r="E217" s="250"/>
      <c r="F217" s="252">
        <v>20</v>
      </c>
      <c r="G217" s="250"/>
      <c r="H217" s="158" t="s">
        <v>210</v>
      </c>
      <c r="I217" s="251" t="s">
        <v>330</v>
      </c>
      <c r="J217" s="250"/>
    </row>
    <row r="218" spans="2:10" ht="12.75" customHeight="1" x14ac:dyDescent="0.25">
      <c r="B218" s="251">
        <v>7</v>
      </c>
      <c r="C218" s="250"/>
      <c r="D218" s="251" t="s">
        <v>325</v>
      </c>
      <c r="E218" s="250"/>
      <c r="F218" s="252">
        <v>450.6</v>
      </c>
      <c r="G218" s="250"/>
      <c r="H218" s="158" t="s">
        <v>210</v>
      </c>
      <c r="I218" s="251" t="s">
        <v>328</v>
      </c>
      <c r="J218" s="250"/>
    </row>
    <row r="219" spans="2:10" ht="12.75" customHeight="1" x14ac:dyDescent="0.25">
      <c r="B219" s="251">
        <v>8</v>
      </c>
      <c r="C219" s="250"/>
      <c r="D219" s="251" t="s">
        <v>325</v>
      </c>
      <c r="E219" s="250"/>
      <c r="F219" s="252">
        <v>301.7</v>
      </c>
      <c r="G219" s="250"/>
      <c r="H219" s="158" t="s">
        <v>210</v>
      </c>
      <c r="I219" s="251" t="s">
        <v>331</v>
      </c>
      <c r="J219" s="250"/>
    </row>
    <row r="220" spans="2:10" ht="12.75" customHeight="1" x14ac:dyDescent="0.25">
      <c r="B220" s="251">
        <v>9</v>
      </c>
      <c r="C220" s="250"/>
      <c r="D220" s="251" t="s">
        <v>325</v>
      </c>
      <c r="E220" s="250"/>
      <c r="F220" s="252">
        <v>166</v>
      </c>
      <c r="G220" s="250"/>
      <c r="H220" s="158" t="s">
        <v>210</v>
      </c>
      <c r="I220" s="251" t="s">
        <v>332</v>
      </c>
      <c r="J220" s="250"/>
    </row>
    <row r="221" spans="2:10" ht="12.75" customHeight="1" x14ac:dyDescent="0.25">
      <c r="B221" s="251">
        <v>10</v>
      </c>
      <c r="C221" s="250"/>
      <c r="D221" s="251" t="s">
        <v>325</v>
      </c>
      <c r="E221" s="250"/>
      <c r="F221" s="252">
        <v>59.7</v>
      </c>
      <c r="G221" s="250"/>
      <c r="H221" s="158" t="s">
        <v>210</v>
      </c>
      <c r="I221" s="251" t="s">
        <v>332</v>
      </c>
      <c r="J221" s="250"/>
    </row>
    <row r="222" spans="2:10" ht="12.75" customHeight="1" x14ac:dyDescent="0.25">
      <c r="B222" s="251">
        <v>11</v>
      </c>
      <c r="C222" s="250"/>
      <c r="D222" s="251" t="s">
        <v>325</v>
      </c>
      <c r="E222" s="250"/>
      <c r="F222" s="252">
        <v>45</v>
      </c>
      <c r="G222" s="250"/>
      <c r="H222" s="158" t="s">
        <v>210</v>
      </c>
      <c r="I222" s="251" t="s">
        <v>333</v>
      </c>
      <c r="J222" s="250"/>
    </row>
    <row r="223" spans="2:10" ht="12.75" customHeight="1" x14ac:dyDescent="0.25">
      <c r="B223" s="251">
        <v>12</v>
      </c>
      <c r="C223" s="250"/>
      <c r="D223" s="251" t="s">
        <v>325</v>
      </c>
      <c r="E223" s="250"/>
      <c r="F223" s="252">
        <v>154.6</v>
      </c>
      <c r="G223" s="250"/>
      <c r="H223" s="158" t="s">
        <v>210</v>
      </c>
      <c r="I223" s="251" t="s">
        <v>333</v>
      </c>
      <c r="J223" s="250"/>
    </row>
    <row r="224" spans="2:10" ht="12.75" customHeight="1" x14ac:dyDescent="0.25">
      <c r="B224" s="251">
        <v>13</v>
      </c>
      <c r="C224" s="250"/>
      <c r="D224" s="251" t="s">
        <v>334</v>
      </c>
      <c r="E224" s="250"/>
      <c r="F224" s="252">
        <v>4603.1000000000004</v>
      </c>
      <c r="G224" s="250"/>
      <c r="H224" s="158" t="s">
        <v>250</v>
      </c>
      <c r="I224" s="251" t="s">
        <v>335</v>
      </c>
      <c r="J224" s="250"/>
    </row>
    <row r="225" spans="2:10" ht="12.75" customHeight="1" x14ac:dyDescent="0.25">
      <c r="B225" s="251">
        <v>14</v>
      </c>
      <c r="C225" s="250"/>
      <c r="D225" s="251" t="s">
        <v>325</v>
      </c>
      <c r="E225" s="250"/>
      <c r="F225" s="252">
        <v>239.4</v>
      </c>
      <c r="G225" s="250"/>
      <c r="H225" s="158" t="s">
        <v>184</v>
      </c>
      <c r="I225" s="251" t="s">
        <v>332</v>
      </c>
      <c r="J225" s="250"/>
    </row>
    <row r="226" spans="2:10" ht="12.75" customHeight="1" x14ac:dyDescent="0.25">
      <c r="B226" s="251">
        <v>15</v>
      </c>
      <c r="C226" s="250"/>
      <c r="D226" s="251" t="s">
        <v>325</v>
      </c>
      <c r="E226" s="250"/>
      <c r="F226" s="252">
        <v>72.900000000000006</v>
      </c>
      <c r="G226" s="250"/>
      <c r="H226" s="158" t="s">
        <v>222</v>
      </c>
      <c r="I226" s="251" t="s">
        <v>332</v>
      </c>
      <c r="J226" s="250"/>
    </row>
    <row r="227" spans="2:10" ht="12.75" customHeight="1" x14ac:dyDescent="0.25">
      <c r="B227" s="251">
        <v>16</v>
      </c>
      <c r="C227" s="250"/>
      <c r="D227" s="251" t="s">
        <v>325</v>
      </c>
      <c r="E227" s="250"/>
      <c r="F227" s="252">
        <v>120</v>
      </c>
      <c r="G227" s="250"/>
      <c r="H227" s="158" t="s">
        <v>222</v>
      </c>
      <c r="I227" s="251" t="s">
        <v>332</v>
      </c>
      <c r="J227" s="250"/>
    </row>
    <row r="228" spans="2:10" ht="12.75" customHeight="1" x14ac:dyDescent="0.25">
      <c r="B228" s="251">
        <v>17</v>
      </c>
      <c r="C228" s="250"/>
      <c r="D228" s="251" t="s">
        <v>325</v>
      </c>
      <c r="E228" s="250"/>
      <c r="F228" s="252">
        <v>299</v>
      </c>
      <c r="G228" s="250"/>
      <c r="H228" s="158" t="s">
        <v>336</v>
      </c>
      <c r="I228" s="251" t="s">
        <v>337</v>
      </c>
      <c r="J228" s="250"/>
    </row>
    <row r="229" spans="2:10" ht="12.75" customHeight="1" x14ac:dyDescent="0.25">
      <c r="B229" s="251">
        <v>18</v>
      </c>
      <c r="C229" s="250"/>
      <c r="D229" s="251" t="s">
        <v>338</v>
      </c>
      <c r="E229" s="250"/>
      <c r="F229" s="252">
        <v>3960</v>
      </c>
      <c r="G229" s="250"/>
      <c r="H229" s="158" t="s">
        <v>173</v>
      </c>
      <c r="I229" s="251" t="s">
        <v>339</v>
      </c>
      <c r="J229" s="250"/>
    </row>
    <row r="230" spans="2:10" ht="12.75" customHeight="1" x14ac:dyDescent="0.25">
      <c r="B230" s="251">
        <v>19</v>
      </c>
      <c r="C230" s="250"/>
      <c r="D230" s="251" t="s">
        <v>338</v>
      </c>
      <c r="E230" s="250"/>
      <c r="F230" s="252">
        <v>227</v>
      </c>
      <c r="G230" s="250"/>
      <c r="H230" s="158" t="s">
        <v>173</v>
      </c>
      <c r="I230" s="251" t="s">
        <v>340</v>
      </c>
      <c r="J230" s="250"/>
    </row>
    <row r="231" spans="2:10" ht="12.75" customHeight="1" x14ac:dyDescent="0.25">
      <c r="B231" s="251">
        <v>20</v>
      </c>
      <c r="C231" s="250"/>
      <c r="D231" s="251" t="s">
        <v>338</v>
      </c>
      <c r="E231" s="250"/>
      <c r="F231" s="252">
        <v>143</v>
      </c>
      <c r="G231" s="250"/>
      <c r="H231" s="158" t="s">
        <v>244</v>
      </c>
      <c r="I231" s="251" t="s">
        <v>332</v>
      </c>
      <c r="J231" s="250"/>
    </row>
    <row r="232" spans="2:10" ht="12.75" customHeight="1" x14ac:dyDescent="0.25">
      <c r="B232" s="251">
        <v>21</v>
      </c>
      <c r="C232" s="250"/>
      <c r="D232" s="251" t="s">
        <v>338</v>
      </c>
      <c r="E232" s="250"/>
      <c r="F232" s="252">
        <v>838</v>
      </c>
      <c r="G232" s="250"/>
      <c r="H232" s="158" t="s">
        <v>173</v>
      </c>
      <c r="I232" s="251" t="s">
        <v>174</v>
      </c>
      <c r="J232" s="250"/>
    </row>
    <row r="233" spans="2:10" ht="12.75" customHeight="1" x14ac:dyDescent="0.25">
      <c r="B233" s="251">
        <v>22</v>
      </c>
      <c r="C233" s="250"/>
      <c r="D233" s="251" t="s">
        <v>338</v>
      </c>
      <c r="E233" s="250"/>
      <c r="F233" s="252">
        <v>64.3</v>
      </c>
      <c r="G233" s="250"/>
      <c r="H233" s="158" t="s">
        <v>241</v>
      </c>
      <c r="I233" s="251" t="s">
        <v>341</v>
      </c>
      <c r="J233" s="250"/>
    </row>
    <row r="234" spans="2:10" ht="12.75" customHeight="1" x14ac:dyDescent="0.25">
      <c r="B234" s="251">
        <v>23</v>
      </c>
      <c r="C234" s="250"/>
      <c r="D234" s="251" t="s">
        <v>338</v>
      </c>
      <c r="E234" s="250"/>
      <c r="F234" s="252">
        <v>181.2</v>
      </c>
      <c r="G234" s="250"/>
      <c r="H234" s="158" t="s">
        <v>250</v>
      </c>
      <c r="I234" s="251" t="s">
        <v>323</v>
      </c>
      <c r="J234" s="250"/>
    </row>
    <row r="235" spans="2:10" ht="12.75" customHeight="1" x14ac:dyDescent="0.25">
      <c r="B235" s="251">
        <v>24</v>
      </c>
      <c r="C235" s="250"/>
      <c r="D235" s="251" t="s">
        <v>325</v>
      </c>
      <c r="E235" s="250"/>
      <c r="F235" s="252">
        <v>355.9</v>
      </c>
      <c r="G235" s="250"/>
      <c r="H235" s="158" t="s">
        <v>262</v>
      </c>
      <c r="I235" s="251" t="s">
        <v>331</v>
      </c>
      <c r="J235" s="250"/>
    </row>
    <row r="236" spans="2:10" ht="12.75" customHeight="1" x14ac:dyDescent="0.25">
      <c r="B236" s="251">
        <v>25</v>
      </c>
      <c r="C236" s="250"/>
      <c r="D236" s="251" t="s">
        <v>325</v>
      </c>
      <c r="E236" s="250"/>
      <c r="F236" s="252">
        <v>36.6</v>
      </c>
      <c r="G236" s="250"/>
      <c r="H236" s="158" t="s">
        <v>262</v>
      </c>
      <c r="I236" s="251" t="s">
        <v>342</v>
      </c>
      <c r="J236" s="250"/>
    </row>
    <row r="237" spans="2:10" ht="12.75" customHeight="1" x14ac:dyDescent="0.25">
      <c r="B237" s="251">
        <v>26</v>
      </c>
      <c r="C237" s="250"/>
      <c r="D237" s="251" t="s">
        <v>325</v>
      </c>
      <c r="E237" s="250"/>
      <c r="F237" s="252">
        <v>69</v>
      </c>
      <c r="G237" s="250"/>
      <c r="H237" s="158" t="s">
        <v>182</v>
      </c>
      <c r="I237" s="251" t="s">
        <v>343</v>
      </c>
      <c r="J237" s="250"/>
    </row>
    <row r="238" spans="2:10" ht="12.75" customHeight="1" x14ac:dyDescent="0.25">
      <c r="B238" s="251">
        <v>27</v>
      </c>
      <c r="C238" s="250"/>
      <c r="D238" s="251" t="s">
        <v>325</v>
      </c>
      <c r="E238" s="250"/>
      <c r="F238" s="252">
        <v>94.4</v>
      </c>
      <c r="G238" s="250"/>
      <c r="H238" s="158" t="s">
        <v>182</v>
      </c>
      <c r="I238" s="251" t="s">
        <v>344</v>
      </c>
      <c r="J238" s="250"/>
    </row>
    <row r="239" spans="2:10" ht="12.75" customHeight="1" x14ac:dyDescent="0.25">
      <c r="B239" s="251">
        <v>28</v>
      </c>
      <c r="C239" s="250"/>
      <c r="D239" s="251" t="s">
        <v>325</v>
      </c>
      <c r="E239" s="250"/>
      <c r="F239" s="252">
        <v>85.3</v>
      </c>
      <c r="G239" s="250"/>
      <c r="H239" s="158" t="s">
        <v>182</v>
      </c>
      <c r="I239" s="251" t="s">
        <v>326</v>
      </c>
      <c r="J239" s="250"/>
    </row>
    <row r="240" spans="2:10" ht="12.75" customHeight="1" x14ac:dyDescent="0.25">
      <c r="B240" s="251">
        <v>29</v>
      </c>
      <c r="C240" s="250"/>
      <c r="D240" s="251" t="s">
        <v>325</v>
      </c>
      <c r="E240" s="250"/>
      <c r="F240" s="252">
        <v>264.5</v>
      </c>
      <c r="G240" s="250"/>
      <c r="H240" s="158" t="s">
        <v>182</v>
      </c>
      <c r="I240" s="251" t="s">
        <v>328</v>
      </c>
      <c r="J240" s="250"/>
    </row>
    <row r="241" spans="2:10" ht="12.75" customHeight="1" x14ac:dyDescent="0.25">
      <c r="B241" s="251">
        <v>30</v>
      </c>
      <c r="C241" s="250"/>
      <c r="D241" s="251" t="s">
        <v>325</v>
      </c>
      <c r="E241" s="250"/>
      <c r="F241" s="252">
        <v>194</v>
      </c>
      <c r="G241" s="250"/>
      <c r="H241" s="158" t="s">
        <v>182</v>
      </c>
      <c r="I241" s="251" t="s">
        <v>332</v>
      </c>
      <c r="J241" s="250"/>
    </row>
    <row r="242" spans="2:10" ht="12.75" customHeight="1" x14ac:dyDescent="0.25">
      <c r="B242" s="251">
        <v>31</v>
      </c>
      <c r="C242" s="250"/>
      <c r="D242" s="251" t="s">
        <v>325</v>
      </c>
      <c r="E242" s="250"/>
      <c r="F242" s="252">
        <v>66.8</v>
      </c>
      <c r="G242" s="250"/>
      <c r="H242" s="158" t="s">
        <v>182</v>
      </c>
      <c r="I242" s="251" t="s">
        <v>345</v>
      </c>
      <c r="J242" s="250"/>
    </row>
    <row r="243" spans="2:10" ht="12.75" customHeight="1" x14ac:dyDescent="0.25">
      <c r="B243" s="251">
        <v>32</v>
      </c>
      <c r="C243" s="250"/>
      <c r="D243" s="251" t="s">
        <v>325</v>
      </c>
      <c r="E243" s="250"/>
      <c r="F243" s="252">
        <v>62.3</v>
      </c>
      <c r="G243" s="250"/>
      <c r="H243" s="158" t="s">
        <v>182</v>
      </c>
      <c r="I243" s="251" t="s">
        <v>346</v>
      </c>
      <c r="J243" s="250"/>
    </row>
    <row r="244" spans="2:10" ht="12.75" customHeight="1" x14ac:dyDescent="0.25">
      <c r="B244" s="251">
        <v>33</v>
      </c>
      <c r="C244" s="250"/>
      <c r="D244" s="251" t="s">
        <v>325</v>
      </c>
      <c r="E244" s="250"/>
      <c r="F244" s="252">
        <v>135.19999999999999</v>
      </c>
      <c r="G244" s="250"/>
      <c r="H244" s="158" t="s">
        <v>182</v>
      </c>
      <c r="I244" s="251" t="s">
        <v>331</v>
      </c>
      <c r="J244" s="250"/>
    </row>
    <row r="245" spans="2:10" ht="12.75" customHeight="1" x14ac:dyDescent="0.25">
      <c r="B245" s="251">
        <v>34</v>
      </c>
      <c r="C245" s="250"/>
      <c r="D245" s="251" t="s">
        <v>325</v>
      </c>
      <c r="E245" s="250"/>
      <c r="F245" s="252">
        <v>108.8</v>
      </c>
      <c r="G245" s="250"/>
      <c r="H245" s="158" t="s">
        <v>183</v>
      </c>
      <c r="I245" s="251" t="s">
        <v>347</v>
      </c>
      <c r="J245" s="250"/>
    </row>
    <row r="246" spans="2:10" ht="12.75" customHeight="1" x14ac:dyDescent="0.25">
      <c r="B246" s="251">
        <v>35</v>
      </c>
      <c r="C246" s="250"/>
      <c r="D246" s="251" t="s">
        <v>325</v>
      </c>
      <c r="E246" s="250"/>
      <c r="F246" s="252">
        <v>47.3</v>
      </c>
      <c r="G246" s="250"/>
      <c r="H246" s="158" t="s">
        <v>183</v>
      </c>
      <c r="I246" s="251" t="s">
        <v>343</v>
      </c>
      <c r="J246" s="250"/>
    </row>
    <row r="247" spans="2:10" ht="12.75" customHeight="1" x14ac:dyDescent="0.25">
      <c r="B247" s="251">
        <v>36</v>
      </c>
      <c r="C247" s="250"/>
      <c r="D247" s="251" t="s">
        <v>325</v>
      </c>
      <c r="E247" s="250"/>
      <c r="F247" s="252">
        <v>28.2</v>
      </c>
      <c r="G247" s="250"/>
      <c r="H247" s="158" t="s">
        <v>183</v>
      </c>
      <c r="I247" s="251" t="s">
        <v>343</v>
      </c>
      <c r="J247" s="250"/>
    </row>
    <row r="248" spans="2:10" ht="12.75" customHeight="1" x14ac:dyDescent="0.25">
      <c r="B248" s="251">
        <v>37</v>
      </c>
      <c r="C248" s="250"/>
      <c r="D248" s="251" t="s">
        <v>325</v>
      </c>
      <c r="E248" s="250"/>
      <c r="F248" s="252">
        <v>292.10000000000002</v>
      </c>
      <c r="G248" s="250"/>
      <c r="H248" s="158" t="s">
        <v>183</v>
      </c>
      <c r="I248" s="251" t="s">
        <v>347</v>
      </c>
      <c r="J248" s="250"/>
    </row>
    <row r="249" spans="2:10" ht="12.75" customHeight="1" x14ac:dyDescent="0.25">
      <c r="B249" s="251">
        <v>38</v>
      </c>
      <c r="C249" s="250"/>
      <c r="D249" s="251" t="s">
        <v>325</v>
      </c>
      <c r="E249" s="250"/>
      <c r="F249" s="252">
        <v>50.9</v>
      </c>
      <c r="G249" s="250"/>
      <c r="H249" s="158" t="s">
        <v>308</v>
      </c>
      <c r="I249" s="251" t="s">
        <v>340</v>
      </c>
      <c r="J249" s="250"/>
    </row>
    <row r="250" spans="2:10" x14ac:dyDescent="0.25">
      <c r="B250" s="253"/>
      <c r="C250" s="250"/>
      <c r="D250" s="253"/>
      <c r="E250" s="250"/>
      <c r="F250" s="254">
        <v>14274.399999999996</v>
      </c>
      <c r="G250" s="250"/>
      <c r="H250" s="159"/>
      <c r="I250" s="253"/>
      <c r="J250" s="250"/>
    </row>
    <row r="251" spans="2:10" ht="45.6" customHeight="1" x14ac:dyDescent="0.25">
      <c r="B251" s="248" t="s">
        <v>348</v>
      </c>
      <c r="C251" s="245"/>
      <c r="D251" s="245"/>
      <c r="E251" s="245"/>
      <c r="F251" s="245"/>
      <c r="G251" s="245"/>
      <c r="H251" s="245"/>
      <c r="I251" s="245"/>
      <c r="J251" s="245"/>
    </row>
    <row r="252" spans="2:10" ht="12.75" customHeight="1" x14ac:dyDescent="0.25">
      <c r="B252" s="249" t="s">
        <v>159</v>
      </c>
      <c r="C252" s="250"/>
      <c r="D252" s="249" t="s">
        <v>160</v>
      </c>
      <c r="E252" s="250"/>
      <c r="F252" s="249" t="s">
        <v>161</v>
      </c>
      <c r="G252" s="250"/>
      <c r="H252" s="157" t="s">
        <v>162</v>
      </c>
      <c r="I252" s="249" t="s">
        <v>163</v>
      </c>
      <c r="J252" s="250"/>
    </row>
    <row r="253" spans="2:10" ht="12.75" customHeight="1" x14ac:dyDescent="0.25">
      <c r="B253" s="251">
        <v>1</v>
      </c>
      <c r="C253" s="250"/>
      <c r="D253" s="251" t="s">
        <v>349</v>
      </c>
      <c r="E253" s="250"/>
      <c r="F253" s="252">
        <v>4767.1000000000004</v>
      </c>
      <c r="G253" s="250"/>
      <c r="H253" s="158" t="s">
        <v>275</v>
      </c>
      <c r="I253" s="251" t="s">
        <v>180</v>
      </c>
      <c r="J253" s="250"/>
    </row>
    <row r="254" spans="2:10" x14ac:dyDescent="0.25">
      <c r="B254" s="253"/>
      <c r="C254" s="250"/>
      <c r="D254" s="253"/>
      <c r="E254" s="250"/>
      <c r="F254" s="254">
        <v>4767.1000000000004</v>
      </c>
      <c r="G254" s="250"/>
      <c r="H254" s="159"/>
      <c r="I254" s="253"/>
      <c r="J254" s="250"/>
    </row>
    <row r="255" spans="2:10" ht="45.6" customHeight="1" x14ac:dyDescent="0.25">
      <c r="B255" s="248" t="s">
        <v>350</v>
      </c>
      <c r="C255" s="245"/>
      <c r="D255" s="245"/>
      <c r="E255" s="245"/>
      <c r="F255" s="245"/>
      <c r="G255" s="245"/>
      <c r="H255" s="245"/>
      <c r="I255" s="245"/>
      <c r="J255" s="245"/>
    </row>
    <row r="256" spans="2:10" ht="12.75" customHeight="1" x14ac:dyDescent="0.25">
      <c r="B256" s="249" t="s">
        <v>159</v>
      </c>
      <c r="C256" s="250"/>
      <c r="D256" s="249" t="s">
        <v>160</v>
      </c>
      <c r="E256" s="250"/>
      <c r="F256" s="249" t="s">
        <v>161</v>
      </c>
      <c r="G256" s="250"/>
      <c r="H256" s="157" t="s">
        <v>162</v>
      </c>
      <c r="I256" s="249" t="s">
        <v>163</v>
      </c>
      <c r="J256" s="250"/>
    </row>
    <row r="257" spans="2:10" ht="12.75" customHeight="1" x14ac:dyDescent="0.25">
      <c r="B257" s="251">
        <v>1</v>
      </c>
      <c r="C257" s="250"/>
      <c r="D257" s="251" t="s">
        <v>351</v>
      </c>
      <c r="E257" s="250"/>
      <c r="F257" s="252">
        <v>4900</v>
      </c>
      <c r="G257" s="250"/>
      <c r="H257" s="158" t="s">
        <v>195</v>
      </c>
      <c r="I257" s="251" t="s">
        <v>352</v>
      </c>
      <c r="J257" s="250"/>
    </row>
    <row r="258" spans="2:10" ht="12.75" customHeight="1" x14ac:dyDescent="0.25">
      <c r="B258" s="251">
        <v>2</v>
      </c>
      <c r="C258" s="250"/>
      <c r="D258" s="251" t="s">
        <v>351</v>
      </c>
      <c r="E258" s="250"/>
      <c r="F258" s="252">
        <v>4000</v>
      </c>
      <c r="G258" s="250"/>
      <c r="H258" s="158" t="s">
        <v>207</v>
      </c>
      <c r="I258" s="251" t="s">
        <v>353</v>
      </c>
      <c r="J258" s="250"/>
    </row>
    <row r="259" spans="2:10" ht="12.75" customHeight="1" x14ac:dyDescent="0.25">
      <c r="B259" s="251">
        <v>3</v>
      </c>
      <c r="C259" s="250"/>
      <c r="D259" s="251" t="s">
        <v>351</v>
      </c>
      <c r="E259" s="250"/>
      <c r="F259" s="252">
        <v>3000</v>
      </c>
      <c r="G259" s="250"/>
      <c r="H259" s="158" t="s">
        <v>354</v>
      </c>
      <c r="I259" s="251" t="s">
        <v>355</v>
      </c>
      <c r="J259" s="250"/>
    </row>
    <row r="260" spans="2:10" ht="25.5" customHeight="1" x14ac:dyDescent="0.25">
      <c r="B260" s="251">
        <v>4</v>
      </c>
      <c r="C260" s="250"/>
      <c r="D260" s="251" t="s">
        <v>351</v>
      </c>
      <c r="E260" s="250"/>
      <c r="F260" s="252">
        <v>5275</v>
      </c>
      <c r="G260" s="250"/>
      <c r="H260" s="158" t="s">
        <v>356</v>
      </c>
      <c r="I260" s="251" t="s">
        <v>357</v>
      </c>
      <c r="J260" s="250"/>
    </row>
    <row r="261" spans="2:10" x14ac:dyDescent="0.25">
      <c r="B261" s="253"/>
      <c r="C261" s="250"/>
      <c r="D261" s="253"/>
      <c r="E261" s="250"/>
      <c r="F261" s="254">
        <v>17175</v>
      </c>
      <c r="G261" s="250"/>
      <c r="H261" s="159"/>
      <c r="I261" s="253"/>
      <c r="J261" s="250"/>
    </row>
    <row r="262" spans="2:10" ht="45.6" customHeight="1" x14ac:dyDescent="0.25">
      <c r="B262" s="248" t="s">
        <v>358</v>
      </c>
      <c r="C262" s="245"/>
      <c r="D262" s="245"/>
      <c r="E262" s="245"/>
      <c r="F262" s="245"/>
      <c r="G262" s="245"/>
      <c r="H262" s="245"/>
      <c r="I262" s="245"/>
      <c r="J262" s="245"/>
    </row>
    <row r="263" spans="2:10" ht="12.75" customHeight="1" x14ac:dyDescent="0.25">
      <c r="B263" s="249" t="s">
        <v>159</v>
      </c>
      <c r="C263" s="250"/>
      <c r="D263" s="249" t="s">
        <v>160</v>
      </c>
      <c r="E263" s="250"/>
      <c r="F263" s="249" t="s">
        <v>161</v>
      </c>
      <c r="G263" s="250"/>
      <c r="H263" s="157" t="s">
        <v>162</v>
      </c>
      <c r="I263" s="249" t="s">
        <v>163</v>
      </c>
      <c r="J263" s="250"/>
    </row>
    <row r="264" spans="2:10" ht="12.75" customHeight="1" x14ac:dyDescent="0.25">
      <c r="B264" s="251">
        <v>1</v>
      </c>
      <c r="C264" s="250"/>
      <c r="D264" s="251" t="s">
        <v>351</v>
      </c>
      <c r="E264" s="250"/>
      <c r="F264" s="252">
        <v>1547.52</v>
      </c>
      <c r="G264" s="250"/>
      <c r="H264" s="158" t="s">
        <v>354</v>
      </c>
      <c r="I264" s="251" t="s">
        <v>359</v>
      </c>
      <c r="J264" s="250"/>
    </row>
    <row r="265" spans="2:10" ht="12.75" customHeight="1" x14ac:dyDescent="0.25">
      <c r="B265" s="251">
        <v>2</v>
      </c>
      <c r="C265" s="250"/>
      <c r="D265" s="251" t="s">
        <v>351</v>
      </c>
      <c r="E265" s="250"/>
      <c r="F265" s="252">
        <v>2000</v>
      </c>
      <c r="G265" s="250"/>
      <c r="H265" s="158" t="s">
        <v>360</v>
      </c>
      <c r="I265" s="251" t="s">
        <v>361</v>
      </c>
      <c r="J265" s="250"/>
    </row>
    <row r="266" spans="2:10" ht="12.75" customHeight="1" x14ac:dyDescent="0.25">
      <c r="B266" s="251">
        <v>3</v>
      </c>
      <c r="C266" s="250"/>
      <c r="D266" s="251" t="s">
        <v>351</v>
      </c>
      <c r="E266" s="250"/>
      <c r="F266" s="252">
        <v>1547.52</v>
      </c>
      <c r="G266" s="250"/>
      <c r="H266" s="158" t="s">
        <v>168</v>
      </c>
      <c r="I266" s="251" t="s">
        <v>359</v>
      </c>
      <c r="J266" s="250"/>
    </row>
    <row r="267" spans="2:10" ht="12.75" customHeight="1" x14ac:dyDescent="0.25">
      <c r="B267" s="251">
        <v>4</v>
      </c>
      <c r="C267" s="250"/>
      <c r="D267" s="251" t="s">
        <v>351</v>
      </c>
      <c r="E267" s="250"/>
      <c r="F267" s="252">
        <v>1500</v>
      </c>
      <c r="G267" s="250"/>
      <c r="H267" s="158" t="s">
        <v>241</v>
      </c>
      <c r="I267" s="251" t="s">
        <v>362</v>
      </c>
      <c r="J267" s="250"/>
    </row>
    <row r="268" spans="2:10" ht="12.75" customHeight="1" x14ac:dyDescent="0.25">
      <c r="B268" s="251">
        <v>5</v>
      </c>
      <c r="C268" s="250"/>
      <c r="D268" s="251" t="s">
        <v>351</v>
      </c>
      <c r="E268" s="250"/>
      <c r="F268" s="252">
        <v>1547.52</v>
      </c>
      <c r="G268" s="250"/>
      <c r="H268" s="158" t="s">
        <v>170</v>
      </c>
      <c r="I268" s="251" t="s">
        <v>359</v>
      </c>
      <c r="J268" s="250"/>
    </row>
    <row r="269" spans="2:10" x14ac:dyDescent="0.25">
      <c r="B269" s="253"/>
      <c r="C269" s="250"/>
      <c r="D269" s="253"/>
      <c r="E269" s="250"/>
      <c r="F269" s="254">
        <v>8142.56</v>
      </c>
      <c r="G269" s="250"/>
      <c r="H269" s="159"/>
      <c r="I269" s="253"/>
      <c r="J269" s="250"/>
    </row>
    <row r="270" spans="2:10" ht="409.6" hidden="1" customHeight="1" x14ac:dyDescent="0.25"/>
  </sheetData>
  <mergeCells count="987">
    <mergeCell ref="B269:C269"/>
    <mergeCell ref="D269:E269"/>
    <mergeCell ref="F269:G269"/>
    <mergeCell ref="I269:J269"/>
    <mergeCell ref="B267:C267"/>
    <mergeCell ref="D267:E267"/>
    <mergeCell ref="F267:G267"/>
    <mergeCell ref="I267:J267"/>
    <mergeCell ref="B268:C268"/>
    <mergeCell ref="D268:E268"/>
    <mergeCell ref="F268:G268"/>
    <mergeCell ref="I268:J268"/>
    <mergeCell ref="B265:C265"/>
    <mergeCell ref="D265:E265"/>
    <mergeCell ref="F265:G265"/>
    <mergeCell ref="I265:J265"/>
    <mergeCell ref="B266:C266"/>
    <mergeCell ref="D266:E266"/>
    <mergeCell ref="F266:G266"/>
    <mergeCell ref="I266:J266"/>
    <mergeCell ref="B262:J262"/>
    <mergeCell ref="B263:C263"/>
    <mergeCell ref="D263:E263"/>
    <mergeCell ref="F263:G263"/>
    <mergeCell ref="I263:J263"/>
    <mergeCell ref="B264:C264"/>
    <mergeCell ref="D264:E264"/>
    <mergeCell ref="F264:G264"/>
    <mergeCell ref="I264:J264"/>
    <mergeCell ref="B260:C260"/>
    <mergeCell ref="D260:E260"/>
    <mergeCell ref="F260:G260"/>
    <mergeCell ref="I260:J260"/>
    <mergeCell ref="B261:C261"/>
    <mergeCell ref="D261:E261"/>
    <mergeCell ref="F261:G261"/>
    <mergeCell ref="I261:J261"/>
    <mergeCell ref="B258:C258"/>
    <mergeCell ref="D258:E258"/>
    <mergeCell ref="F258:G258"/>
    <mergeCell ref="I258:J258"/>
    <mergeCell ref="B259:C259"/>
    <mergeCell ref="D259:E259"/>
    <mergeCell ref="F259:G259"/>
    <mergeCell ref="I259:J259"/>
    <mergeCell ref="B255:J255"/>
    <mergeCell ref="B256:C256"/>
    <mergeCell ref="D256:E256"/>
    <mergeCell ref="F256:G256"/>
    <mergeCell ref="I256:J256"/>
    <mergeCell ref="B257:C257"/>
    <mergeCell ref="D257:E257"/>
    <mergeCell ref="F257:G257"/>
    <mergeCell ref="I257:J257"/>
    <mergeCell ref="B253:C253"/>
    <mergeCell ref="D253:E253"/>
    <mergeCell ref="F253:G253"/>
    <mergeCell ref="I253:J253"/>
    <mergeCell ref="B254:C254"/>
    <mergeCell ref="D254:E254"/>
    <mergeCell ref="F254:G254"/>
    <mergeCell ref="I254:J254"/>
    <mergeCell ref="B250:C250"/>
    <mergeCell ref="D250:E250"/>
    <mergeCell ref="F250:G250"/>
    <mergeCell ref="I250:J250"/>
    <mergeCell ref="B251:J251"/>
    <mergeCell ref="B252:C252"/>
    <mergeCell ref="D252:E252"/>
    <mergeCell ref="F252:G252"/>
    <mergeCell ref="I252:J252"/>
    <mergeCell ref="B248:C248"/>
    <mergeCell ref="D248:E248"/>
    <mergeCell ref="F248:G248"/>
    <mergeCell ref="I248:J248"/>
    <mergeCell ref="B249:C249"/>
    <mergeCell ref="D249:E249"/>
    <mergeCell ref="F249:G249"/>
    <mergeCell ref="I249:J249"/>
    <mergeCell ref="B246:C246"/>
    <mergeCell ref="D246:E246"/>
    <mergeCell ref="F246:G246"/>
    <mergeCell ref="I246:J246"/>
    <mergeCell ref="B247:C247"/>
    <mergeCell ref="D247:E247"/>
    <mergeCell ref="F247:G247"/>
    <mergeCell ref="I247:J247"/>
    <mergeCell ref="B244:C244"/>
    <mergeCell ref="D244:E244"/>
    <mergeCell ref="F244:G244"/>
    <mergeCell ref="I244:J244"/>
    <mergeCell ref="B245:C245"/>
    <mergeCell ref="D245:E245"/>
    <mergeCell ref="F245:G245"/>
    <mergeCell ref="I245:J245"/>
    <mergeCell ref="B242:C242"/>
    <mergeCell ref="D242:E242"/>
    <mergeCell ref="F242:G242"/>
    <mergeCell ref="I242:J242"/>
    <mergeCell ref="B243:C243"/>
    <mergeCell ref="D243:E243"/>
    <mergeCell ref="F243:G243"/>
    <mergeCell ref="I243:J243"/>
    <mergeCell ref="B240:C240"/>
    <mergeCell ref="D240:E240"/>
    <mergeCell ref="F240:G240"/>
    <mergeCell ref="I240:J240"/>
    <mergeCell ref="B241:C241"/>
    <mergeCell ref="D241:E241"/>
    <mergeCell ref="F241:G241"/>
    <mergeCell ref="I241:J241"/>
    <mergeCell ref="B238:C238"/>
    <mergeCell ref="D238:E238"/>
    <mergeCell ref="F238:G238"/>
    <mergeCell ref="I238:J238"/>
    <mergeCell ref="B239:C239"/>
    <mergeCell ref="D239:E239"/>
    <mergeCell ref="F239:G239"/>
    <mergeCell ref="I239:J239"/>
    <mergeCell ref="B236:C236"/>
    <mergeCell ref="D236:E236"/>
    <mergeCell ref="F236:G236"/>
    <mergeCell ref="I236:J236"/>
    <mergeCell ref="B237:C237"/>
    <mergeCell ref="D237:E237"/>
    <mergeCell ref="F237:G237"/>
    <mergeCell ref="I237:J237"/>
    <mergeCell ref="B234:C234"/>
    <mergeCell ref="D234:E234"/>
    <mergeCell ref="F234:G234"/>
    <mergeCell ref="I234:J234"/>
    <mergeCell ref="B235:C235"/>
    <mergeCell ref="D235:E235"/>
    <mergeCell ref="F235:G235"/>
    <mergeCell ref="I235:J235"/>
    <mergeCell ref="B232:C232"/>
    <mergeCell ref="D232:E232"/>
    <mergeCell ref="F232:G232"/>
    <mergeCell ref="I232:J232"/>
    <mergeCell ref="B233:C233"/>
    <mergeCell ref="D233:E233"/>
    <mergeCell ref="F233:G233"/>
    <mergeCell ref="I233:J233"/>
    <mergeCell ref="B230:C230"/>
    <mergeCell ref="D230:E230"/>
    <mergeCell ref="F230:G230"/>
    <mergeCell ref="I230:J230"/>
    <mergeCell ref="B231:C231"/>
    <mergeCell ref="D231:E231"/>
    <mergeCell ref="F231:G231"/>
    <mergeCell ref="I231:J231"/>
    <mergeCell ref="B228:C228"/>
    <mergeCell ref="D228:E228"/>
    <mergeCell ref="F228:G228"/>
    <mergeCell ref="I228:J228"/>
    <mergeCell ref="B229:C229"/>
    <mergeCell ref="D229:E229"/>
    <mergeCell ref="F229:G229"/>
    <mergeCell ref="I229:J229"/>
    <mergeCell ref="B226:C226"/>
    <mergeCell ref="D226:E226"/>
    <mergeCell ref="F226:G226"/>
    <mergeCell ref="I226:J226"/>
    <mergeCell ref="B227:C227"/>
    <mergeCell ref="D227:E227"/>
    <mergeCell ref="F227:G227"/>
    <mergeCell ref="I227:J227"/>
    <mergeCell ref="B224:C224"/>
    <mergeCell ref="D224:E224"/>
    <mergeCell ref="F224:G224"/>
    <mergeCell ref="I224:J224"/>
    <mergeCell ref="B225:C225"/>
    <mergeCell ref="D225:E225"/>
    <mergeCell ref="F225:G225"/>
    <mergeCell ref="I225:J225"/>
    <mergeCell ref="B222:C222"/>
    <mergeCell ref="D222:E222"/>
    <mergeCell ref="F222:G222"/>
    <mergeCell ref="I222:J222"/>
    <mergeCell ref="B223:C223"/>
    <mergeCell ref="D223:E223"/>
    <mergeCell ref="F223:G223"/>
    <mergeCell ref="I223:J223"/>
    <mergeCell ref="B220:C220"/>
    <mergeCell ref="D220:E220"/>
    <mergeCell ref="F220:G220"/>
    <mergeCell ref="I220:J220"/>
    <mergeCell ref="B221:C221"/>
    <mergeCell ref="D221:E221"/>
    <mergeCell ref="F221:G221"/>
    <mergeCell ref="I221:J221"/>
    <mergeCell ref="B218:C218"/>
    <mergeCell ref="D218:E218"/>
    <mergeCell ref="F218:G218"/>
    <mergeCell ref="I218:J218"/>
    <mergeCell ref="B219:C219"/>
    <mergeCell ref="D219:E219"/>
    <mergeCell ref="F219:G219"/>
    <mergeCell ref="I219:J219"/>
    <mergeCell ref="B216:C216"/>
    <mergeCell ref="D216:E216"/>
    <mergeCell ref="F216:G216"/>
    <mergeCell ref="I216:J216"/>
    <mergeCell ref="B217:C217"/>
    <mergeCell ref="D217:E217"/>
    <mergeCell ref="F217:G217"/>
    <mergeCell ref="I217:J217"/>
    <mergeCell ref="B214:C214"/>
    <mergeCell ref="D214:E214"/>
    <mergeCell ref="F214:G214"/>
    <mergeCell ref="I214:J214"/>
    <mergeCell ref="B215:C215"/>
    <mergeCell ref="D215:E215"/>
    <mergeCell ref="F215:G215"/>
    <mergeCell ref="I215:J215"/>
    <mergeCell ref="B212:C212"/>
    <mergeCell ref="D212:E212"/>
    <mergeCell ref="F212:G212"/>
    <mergeCell ref="I212:J212"/>
    <mergeCell ref="B213:C213"/>
    <mergeCell ref="D213:E213"/>
    <mergeCell ref="F213:G213"/>
    <mergeCell ref="I213:J213"/>
    <mergeCell ref="B209:C209"/>
    <mergeCell ref="D209:E209"/>
    <mergeCell ref="F209:G209"/>
    <mergeCell ref="I209:J209"/>
    <mergeCell ref="B210:J210"/>
    <mergeCell ref="B211:C211"/>
    <mergeCell ref="D211:E211"/>
    <mergeCell ref="F211:G211"/>
    <mergeCell ref="I211:J211"/>
    <mergeCell ref="B206:J206"/>
    <mergeCell ref="B207:C207"/>
    <mergeCell ref="D207:E207"/>
    <mergeCell ref="F207:G207"/>
    <mergeCell ref="I207:J207"/>
    <mergeCell ref="B208:C208"/>
    <mergeCell ref="D208:E208"/>
    <mergeCell ref="F208:G208"/>
    <mergeCell ref="I208:J208"/>
    <mergeCell ref="B204:C204"/>
    <mergeCell ref="D204:E204"/>
    <mergeCell ref="F204:G204"/>
    <mergeCell ref="I204:J204"/>
    <mergeCell ref="B205:C205"/>
    <mergeCell ref="D205:E205"/>
    <mergeCell ref="F205:G205"/>
    <mergeCell ref="I205:J205"/>
    <mergeCell ref="B202:C202"/>
    <mergeCell ref="D202:E202"/>
    <mergeCell ref="F202:G202"/>
    <mergeCell ref="I202:J202"/>
    <mergeCell ref="B203:C203"/>
    <mergeCell ref="D203:E203"/>
    <mergeCell ref="F203:G203"/>
    <mergeCell ref="I203:J203"/>
    <mergeCell ref="B200:C200"/>
    <mergeCell ref="D200:E200"/>
    <mergeCell ref="F200:G200"/>
    <mergeCell ref="I200:J200"/>
    <mergeCell ref="B201:C201"/>
    <mergeCell ref="D201:E201"/>
    <mergeCell ref="F201:G201"/>
    <mergeCell ref="I201:J201"/>
    <mergeCell ref="B198:C198"/>
    <mergeCell ref="D198:E198"/>
    <mergeCell ref="F198:G198"/>
    <mergeCell ref="I198:J198"/>
    <mergeCell ref="B199:C199"/>
    <mergeCell ref="D199:E199"/>
    <mergeCell ref="F199:G199"/>
    <mergeCell ref="I199:J199"/>
    <mergeCell ref="B195:C195"/>
    <mergeCell ref="D195:E195"/>
    <mergeCell ref="F195:G195"/>
    <mergeCell ref="I195:J195"/>
    <mergeCell ref="B196:J196"/>
    <mergeCell ref="B197:C197"/>
    <mergeCell ref="D197:E197"/>
    <mergeCell ref="F197:G197"/>
    <mergeCell ref="I197:J197"/>
    <mergeCell ref="B192:J192"/>
    <mergeCell ref="B193:C193"/>
    <mergeCell ref="D193:E193"/>
    <mergeCell ref="F193:G193"/>
    <mergeCell ref="I193:J193"/>
    <mergeCell ref="B194:C194"/>
    <mergeCell ref="D194:E194"/>
    <mergeCell ref="F194:G194"/>
    <mergeCell ref="I194:J194"/>
    <mergeCell ref="B190:C190"/>
    <mergeCell ref="D190:E190"/>
    <mergeCell ref="F190:G190"/>
    <mergeCell ref="I190:J190"/>
    <mergeCell ref="B191:C191"/>
    <mergeCell ref="D191:E191"/>
    <mergeCell ref="F191:G191"/>
    <mergeCell ref="I191:J191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B185:J185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76:J176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26:C126"/>
    <mergeCell ref="D126:E126"/>
    <mergeCell ref="F126:G126"/>
    <mergeCell ref="I126:J126"/>
    <mergeCell ref="B127:C127"/>
    <mergeCell ref="D127:E127"/>
    <mergeCell ref="F127:G127"/>
    <mergeCell ref="I127:J127"/>
    <mergeCell ref="B124:C124"/>
    <mergeCell ref="D124:E124"/>
    <mergeCell ref="F124:G124"/>
    <mergeCell ref="I124:J124"/>
    <mergeCell ref="B125:C125"/>
    <mergeCell ref="D125:E125"/>
    <mergeCell ref="F125:G125"/>
    <mergeCell ref="I125:J125"/>
    <mergeCell ref="B122:C122"/>
    <mergeCell ref="D122:E122"/>
    <mergeCell ref="F122:G122"/>
    <mergeCell ref="I122:J122"/>
    <mergeCell ref="B123:C123"/>
    <mergeCell ref="D123:E123"/>
    <mergeCell ref="F123:G123"/>
    <mergeCell ref="I123:J123"/>
    <mergeCell ref="B120:C120"/>
    <mergeCell ref="D120:E120"/>
    <mergeCell ref="F120:G120"/>
    <mergeCell ref="I120:J120"/>
    <mergeCell ref="B121:C121"/>
    <mergeCell ref="D121:E121"/>
    <mergeCell ref="F121:G121"/>
    <mergeCell ref="I121:J121"/>
    <mergeCell ref="B117:C117"/>
    <mergeCell ref="D117:E117"/>
    <mergeCell ref="F117:G117"/>
    <mergeCell ref="I117:J117"/>
    <mergeCell ref="B118:J118"/>
    <mergeCell ref="B119:C119"/>
    <mergeCell ref="D119:E119"/>
    <mergeCell ref="F119:G119"/>
    <mergeCell ref="I119:J119"/>
    <mergeCell ref="B115:C115"/>
    <mergeCell ref="D115:E115"/>
    <mergeCell ref="F115:G115"/>
    <mergeCell ref="I115:J115"/>
    <mergeCell ref="B116:C116"/>
    <mergeCell ref="D116:E116"/>
    <mergeCell ref="F116:G116"/>
    <mergeCell ref="I116:J116"/>
    <mergeCell ref="B113:C113"/>
    <mergeCell ref="D113:E113"/>
    <mergeCell ref="F113:G113"/>
    <mergeCell ref="I113:J113"/>
    <mergeCell ref="B114:C114"/>
    <mergeCell ref="D114:E114"/>
    <mergeCell ref="F114:G114"/>
    <mergeCell ref="I114:J114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B109:C109"/>
    <mergeCell ref="D109:E109"/>
    <mergeCell ref="F109:G109"/>
    <mergeCell ref="I109:J109"/>
    <mergeCell ref="B110:C110"/>
    <mergeCell ref="D110:E110"/>
    <mergeCell ref="F110:G110"/>
    <mergeCell ref="I110:J110"/>
    <mergeCell ref="B107:C107"/>
    <mergeCell ref="D107:E107"/>
    <mergeCell ref="F107:G107"/>
    <mergeCell ref="I107:J107"/>
    <mergeCell ref="B108:C108"/>
    <mergeCell ref="D108:E108"/>
    <mergeCell ref="F108:G108"/>
    <mergeCell ref="I108:J108"/>
    <mergeCell ref="B105:C105"/>
    <mergeCell ref="D105:E105"/>
    <mergeCell ref="F105:G105"/>
    <mergeCell ref="I105:J105"/>
    <mergeCell ref="B106:C106"/>
    <mergeCell ref="D106:E106"/>
    <mergeCell ref="F106:G106"/>
    <mergeCell ref="I106:J106"/>
    <mergeCell ref="B103:C103"/>
    <mergeCell ref="D103:E103"/>
    <mergeCell ref="F103:G103"/>
    <mergeCell ref="I103:J103"/>
    <mergeCell ref="B104:C104"/>
    <mergeCell ref="D104:E104"/>
    <mergeCell ref="F104:G104"/>
    <mergeCell ref="I104:J104"/>
    <mergeCell ref="B101:C101"/>
    <mergeCell ref="D101:E101"/>
    <mergeCell ref="F101:G101"/>
    <mergeCell ref="I101:J101"/>
    <mergeCell ref="B102:C102"/>
    <mergeCell ref="D102:E102"/>
    <mergeCell ref="F102:G102"/>
    <mergeCell ref="I102:J102"/>
    <mergeCell ref="B99:C99"/>
    <mergeCell ref="D99:E99"/>
    <mergeCell ref="F99:G99"/>
    <mergeCell ref="I99:J99"/>
    <mergeCell ref="B100:C100"/>
    <mergeCell ref="D100:E100"/>
    <mergeCell ref="F100:G100"/>
    <mergeCell ref="I100:J100"/>
    <mergeCell ref="B97:C97"/>
    <mergeCell ref="D97:E97"/>
    <mergeCell ref="F97:G97"/>
    <mergeCell ref="I97:J97"/>
    <mergeCell ref="B98:C98"/>
    <mergeCell ref="D98:E98"/>
    <mergeCell ref="F98:G98"/>
    <mergeCell ref="I98:J98"/>
    <mergeCell ref="B95:C95"/>
    <mergeCell ref="D95:E95"/>
    <mergeCell ref="F95:G95"/>
    <mergeCell ref="I95:J95"/>
    <mergeCell ref="B96:C96"/>
    <mergeCell ref="D96:E96"/>
    <mergeCell ref="F96:G96"/>
    <mergeCell ref="I96:J96"/>
    <mergeCell ref="B93:C93"/>
    <mergeCell ref="D93:E93"/>
    <mergeCell ref="F93:G93"/>
    <mergeCell ref="I93:J93"/>
    <mergeCell ref="B94:C94"/>
    <mergeCell ref="D94:E94"/>
    <mergeCell ref="F94:G94"/>
    <mergeCell ref="I94:J94"/>
    <mergeCell ref="B91:C91"/>
    <mergeCell ref="D91:E91"/>
    <mergeCell ref="F91:G91"/>
    <mergeCell ref="I91:J91"/>
    <mergeCell ref="B92:C92"/>
    <mergeCell ref="D92:E92"/>
    <mergeCell ref="F92:G92"/>
    <mergeCell ref="I92:J92"/>
    <mergeCell ref="B89:C89"/>
    <mergeCell ref="D89:E89"/>
    <mergeCell ref="F89:G89"/>
    <mergeCell ref="I89:J89"/>
    <mergeCell ref="B90:C90"/>
    <mergeCell ref="D90:E90"/>
    <mergeCell ref="F90:G90"/>
    <mergeCell ref="I90:J90"/>
    <mergeCell ref="B87:C87"/>
    <mergeCell ref="D87:E87"/>
    <mergeCell ref="F87:G87"/>
    <mergeCell ref="I87:J87"/>
    <mergeCell ref="B88:C88"/>
    <mergeCell ref="D88:E88"/>
    <mergeCell ref="F88:G88"/>
    <mergeCell ref="I88:J88"/>
    <mergeCell ref="B85:C85"/>
    <mergeCell ref="D85:E85"/>
    <mergeCell ref="F85:G85"/>
    <mergeCell ref="I85:J85"/>
    <mergeCell ref="B86:C86"/>
    <mergeCell ref="D86:E86"/>
    <mergeCell ref="F86:G86"/>
    <mergeCell ref="I86:J86"/>
    <mergeCell ref="B83:C83"/>
    <mergeCell ref="D83:E83"/>
    <mergeCell ref="F83:G83"/>
    <mergeCell ref="I83:J83"/>
    <mergeCell ref="B84:C84"/>
    <mergeCell ref="D84:E84"/>
    <mergeCell ref="F84:G84"/>
    <mergeCell ref="I84:J84"/>
    <mergeCell ref="B81:C81"/>
    <mergeCell ref="D81:E81"/>
    <mergeCell ref="F81:G81"/>
    <mergeCell ref="I81:J81"/>
    <mergeCell ref="B82:C82"/>
    <mergeCell ref="D82:E82"/>
    <mergeCell ref="F82:G82"/>
    <mergeCell ref="I82:J82"/>
    <mergeCell ref="B79:C79"/>
    <mergeCell ref="D79:E79"/>
    <mergeCell ref="F79:G79"/>
    <mergeCell ref="I79:J79"/>
    <mergeCell ref="B80:C80"/>
    <mergeCell ref="D80:E80"/>
    <mergeCell ref="F80:G80"/>
    <mergeCell ref="I80:J80"/>
    <mergeCell ref="B77:C77"/>
    <mergeCell ref="D77:E77"/>
    <mergeCell ref="F77:G77"/>
    <mergeCell ref="I77:J77"/>
    <mergeCell ref="B78:C78"/>
    <mergeCell ref="D78:E78"/>
    <mergeCell ref="F78:G78"/>
    <mergeCell ref="I78:J78"/>
    <mergeCell ref="B75:C75"/>
    <mergeCell ref="D75:E75"/>
    <mergeCell ref="F75:G75"/>
    <mergeCell ref="I75:J75"/>
    <mergeCell ref="B76:C76"/>
    <mergeCell ref="D76:E76"/>
    <mergeCell ref="F76:G76"/>
    <mergeCell ref="I76:J76"/>
    <mergeCell ref="B73:C73"/>
    <mergeCell ref="D73:E73"/>
    <mergeCell ref="F73:G73"/>
    <mergeCell ref="I73:J73"/>
    <mergeCell ref="B74:C74"/>
    <mergeCell ref="D74:E74"/>
    <mergeCell ref="F74:G74"/>
    <mergeCell ref="I74:J74"/>
    <mergeCell ref="B71:C71"/>
    <mergeCell ref="D71:E71"/>
    <mergeCell ref="F71:G71"/>
    <mergeCell ref="I71:J71"/>
    <mergeCell ref="B72:C72"/>
    <mergeCell ref="D72:E72"/>
    <mergeCell ref="F72:G72"/>
    <mergeCell ref="I72:J72"/>
    <mergeCell ref="B69:C69"/>
    <mergeCell ref="D69:E69"/>
    <mergeCell ref="F69:G69"/>
    <mergeCell ref="I69:J69"/>
    <mergeCell ref="B70:C70"/>
    <mergeCell ref="D70:E70"/>
    <mergeCell ref="F70:G70"/>
    <mergeCell ref="I70:J70"/>
    <mergeCell ref="B67:C67"/>
    <mergeCell ref="D67:E67"/>
    <mergeCell ref="F67:G67"/>
    <mergeCell ref="I67:J67"/>
    <mergeCell ref="B68:C68"/>
    <mergeCell ref="D68:E68"/>
    <mergeCell ref="F68:G68"/>
    <mergeCell ref="I68:J68"/>
    <mergeCell ref="B65:C65"/>
    <mergeCell ref="D65:E65"/>
    <mergeCell ref="F65:G65"/>
    <mergeCell ref="I65:J65"/>
    <mergeCell ref="B66:C66"/>
    <mergeCell ref="D66:E66"/>
    <mergeCell ref="F66:G66"/>
    <mergeCell ref="I66:J66"/>
    <mergeCell ref="B63:C63"/>
    <mergeCell ref="D63:E63"/>
    <mergeCell ref="F63:G63"/>
    <mergeCell ref="I63:J63"/>
    <mergeCell ref="B64:C64"/>
    <mergeCell ref="D64:E64"/>
    <mergeCell ref="F64:G64"/>
    <mergeCell ref="I64:J64"/>
    <mergeCell ref="B61:C61"/>
    <mergeCell ref="D61:E61"/>
    <mergeCell ref="F61:G61"/>
    <mergeCell ref="I61:J61"/>
    <mergeCell ref="B62:C62"/>
    <mergeCell ref="D62:E62"/>
    <mergeCell ref="F62:G62"/>
    <mergeCell ref="I62:J62"/>
    <mergeCell ref="B59:C59"/>
    <mergeCell ref="D59:E59"/>
    <mergeCell ref="F59:G59"/>
    <mergeCell ref="I59:J59"/>
    <mergeCell ref="B60:C60"/>
    <mergeCell ref="D60:E60"/>
    <mergeCell ref="F60:G60"/>
    <mergeCell ref="I60:J60"/>
    <mergeCell ref="B57:C57"/>
    <mergeCell ref="D57:E57"/>
    <mergeCell ref="F57:G57"/>
    <mergeCell ref="I57:J57"/>
    <mergeCell ref="B58:C58"/>
    <mergeCell ref="D58:E58"/>
    <mergeCell ref="F58:G58"/>
    <mergeCell ref="I58:J58"/>
    <mergeCell ref="B55:C55"/>
    <mergeCell ref="D55:E55"/>
    <mergeCell ref="F55:G55"/>
    <mergeCell ref="I55:J55"/>
    <mergeCell ref="B56:C56"/>
    <mergeCell ref="D56:E56"/>
    <mergeCell ref="F56:G56"/>
    <mergeCell ref="I56:J56"/>
    <mergeCell ref="B53:C53"/>
    <mergeCell ref="D53:E53"/>
    <mergeCell ref="F53:G53"/>
    <mergeCell ref="I53:J53"/>
    <mergeCell ref="B54:C54"/>
    <mergeCell ref="D54:E54"/>
    <mergeCell ref="F54:G54"/>
    <mergeCell ref="I54:J54"/>
    <mergeCell ref="B51:C51"/>
    <mergeCell ref="D51:E51"/>
    <mergeCell ref="F51:G51"/>
    <mergeCell ref="I51:J51"/>
    <mergeCell ref="B52:C52"/>
    <mergeCell ref="D52:E52"/>
    <mergeCell ref="F52:G52"/>
    <mergeCell ref="I52:J52"/>
    <mergeCell ref="B49:C49"/>
    <mergeCell ref="D49:E49"/>
    <mergeCell ref="F49:G49"/>
    <mergeCell ref="I49:J49"/>
    <mergeCell ref="B50:C50"/>
    <mergeCell ref="D50:E50"/>
    <mergeCell ref="F50:G50"/>
    <mergeCell ref="I50:J50"/>
    <mergeCell ref="B47:C47"/>
    <mergeCell ref="D47:E47"/>
    <mergeCell ref="F47:G47"/>
    <mergeCell ref="I47:J47"/>
    <mergeCell ref="B48:C48"/>
    <mergeCell ref="D48:E48"/>
    <mergeCell ref="F48:G48"/>
    <mergeCell ref="I48:J48"/>
    <mergeCell ref="B45:C45"/>
    <mergeCell ref="D45:E45"/>
    <mergeCell ref="F45:G45"/>
    <mergeCell ref="I45:J45"/>
    <mergeCell ref="B46:C46"/>
    <mergeCell ref="D46:E46"/>
    <mergeCell ref="F46:G46"/>
    <mergeCell ref="I46:J46"/>
    <mergeCell ref="B43:C43"/>
    <mergeCell ref="D43:E43"/>
    <mergeCell ref="F43:G43"/>
    <mergeCell ref="I43:J43"/>
    <mergeCell ref="B44:C44"/>
    <mergeCell ref="D44:E44"/>
    <mergeCell ref="F44:G44"/>
    <mergeCell ref="I44:J44"/>
    <mergeCell ref="B40:C40"/>
    <mergeCell ref="D40:E40"/>
    <mergeCell ref="F40:G40"/>
    <mergeCell ref="I40:J40"/>
    <mergeCell ref="B41:J41"/>
    <mergeCell ref="B42:C42"/>
    <mergeCell ref="D42:E42"/>
    <mergeCell ref="F42:G42"/>
    <mergeCell ref="I42:J42"/>
    <mergeCell ref="B38:C38"/>
    <mergeCell ref="D38:E38"/>
    <mergeCell ref="F38:G38"/>
    <mergeCell ref="I38:J38"/>
    <mergeCell ref="B39:C39"/>
    <mergeCell ref="D39:E39"/>
    <mergeCell ref="F39:G39"/>
    <mergeCell ref="I39:J39"/>
    <mergeCell ref="B36:C36"/>
    <mergeCell ref="D36:E36"/>
    <mergeCell ref="F36:G36"/>
    <mergeCell ref="I36:J36"/>
    <mergeCell ref="B37:C37"/>
    <mergeCell ref="D37:E37"/>
    <mergeCell ref="F37:G37"/>
    <mergeCell ref="I37:J37"/>
    <mergeCell ref="B34:C34"/>
    <mergeCell ref="D34:E34"/>
    <mergeCell ref="F34:G34"/>
    <mergeCell ref="I34:J34"/>
    <mergeCell ref="B35:C35"/>
    <mergeCell ref="D35:E35"/>
    <mergeCell ref="F35:G35"/>
    <mergeCell ref="I35:J35"/>
    <mergeCell ref="B32:C32"/>
    <mergeCell ref="D32:E32"/>
    <mergeCell ref="F32:G32"/>
    <mergeCell ref="I32:J32"/>
    <mergeCell ref="B33:C33"/>
    <mergeCell ref="D33:E33"/>
    <mergeCell ref="F33:G33"/>
    <mergeCell ref="I33:J33"/>
    <mergeCell ref="B30:C30"/>
    <mergeCell ref="D30:E30"/>
    <mergeCell ref="F30:G30"/>
    <mergeCell ref="I30:J30"/>
    <mergeCell ref="B31:C31"/>
    <mergeCell ref="D31:E31"/>
    <mergeCell ref="F31:G31"/>
    <mergeCell ref="I31:J31"/>
    <mergeCell ref="B27:J27"/>
    <mergeCell ref="B28:C28"/>
    <mergeCell ref="D28:E28"/>
    <mergeCell ref="F28:G28"/>
    <mergeCell ref="I28:J28"/>
    <mergeCell ref="B29:C29"/>
    <mergeCell ref="D29:E29"/>
    <mergeCell ref="F29:G29"/>
    <mergeCell ref="I29:J29"/>
    <mergeCell ref="B25:C25"/>
    <mergeCell ref="D25:E25"/>
    <mergeCell ref="F25:G25"/>
    <mergeCell ref="I25:J25"/>
    <mergeCell ref="B26:C26"/>
    <mergeCell ref="D26:E26"/>
    <mergeCell ref="F26:G26"/>
    <mergeCell ref="I26:J26"/>
    <mergeCell ref="B22:C22"/>
    <mergeCell ref="D22:E22"/>
    <mergeCell ref="F22:G22"/>
    <mergeCell ref="I22:J22"/>
    <mergeCell ref="B23:J23"/>
    <mergeCell ref="B24:C24"/>
    <mergeCell ref="D24:E24"/>
    <mergeCell ref="F24:G24"/>
    <mergeCell ref="I24:J24"/>
    <mergeCell ref="B19:J19"/>
    <mergeCell ref="B20:C20"/>
    <mergeCell ref="D20:E20"/>
    <mergeCell ref="F20:G20"/>
    <mergeCell ref="I20:J20"/>
    <mergeCell ref="B21:C21"/>
    <mergeCell ref="D21:E21"/>
    <mergeCell ref="F21:G21"/>
    <mergeCell ref="I21:J21"/>
    <mergeCell ref="B17:C17"/>
    <mergeCell ref="D17:E17"/>
    <mergeCell ref="F17:G17"/>
    <mergeCell ref="I17:J17"/>
    <mergeCell ref="B18:C18"/>
    <mergeCell ref="D18:E18"/>
    <mergeCell ref="F18:G18"/>
    <mergeCell ref="I18:J18"/>
    <mergeCell ref="B15:C15"/>
    <mergeCell ref="D15:E15"/>
    <mergeCell ref="F15:G15"/>
    <mergeCell ref="I15:J15"/>
    <mergeCell ref="B16:C16"/>
    <mergeCell ref="D16:E16"/>
    <mergeCell ref="F16:G16"/>
    <mergeCell ref="I16:J16"/>
    <mergeCell ref="D3:F3"/>
    <mergeCell ref="C6:E6"/>
    <mergeCell ref="C8:E8"/>
    <mergeCell ref="C10:E10"/>
    <mergeCell ref="B13:J13"/>
    <mergeCell ref="B14:C14"/>
    <mergeCell ref="D14:E14"/>
    <mergeCell ref="F14:G14"/>
    <mergeCell ref="I14:J14"/>
  </mergeCells>
  <pageMargins left="0.7" right="0.7" top="0.75" bottom="0.75" header="0.3" footer="0.3"/>
  <pageSetup scale="67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8"/>
  <sheetViews>
    <sheetView topLeftCell="A403" zoomScaleNormal="100" workbookViewId="0">
      <selection activeCell="AF30" sqref="AF30"/>
    </sheetView>
  </sheetViews>
  <sheetFormatPr defaultRowHeight="15" x14ac:dyDescent="0.25"/>
  <cols>
    <col min="1" max="1" width="2.28515625" customWidth="1"/>
    <col min="2" max="2" width="0" hidden="1" customWidth="1"/>
    <col min="3" max="3" width="11.7109375" customWidth="1"/>
    <col min="4" max="4" width="6.5703125" customWidth="1"/>
    <col min="5" max="5" width="29.42578125" customWidth="1"/>
    <col min="6" max="6" width="18.28515625" customWidth="1"/>
    <col min="7" max="7" width="2" customWidth="1"/>
    <col min="8" max="8" width="14.85546875" customWidth="1"/>
    <col min="9" max="9" width="18.5703125" customWidth="1"/>
    <col min="10" max="10" width="19.140625" customWidth="1"/>
    <col min="11" max="11" width="0.85546875" customWidth="1"/>
    <col min="12" max="12" width="1.42578125" customWidth="1"/>
    <col min="257" max="257" width="2.28515625" customWidth="1"/>
    <col min="258" max="258" width="0" hidden="1" customWidth="1"/>
    <col min="259" max="259" width="11.7109375" customWidth="1"/>
    <col min="260" max="260" width="6.5703125" customWidth="1"/>
    <col min="261" max="261" width="29.42578125" customWidth="1"/>
    <col min="262" max="262" width="18.28515625" customWidth="1"/>
    <col min="263" max="263" width="2" customWidth="1"/>
    <col min="264" max="264" width="14.85546875" customWidth="1"/>
    <col min="265" max="265" width="18.5703125" customWidth="1"/>
    <col min="266" max="266" width="19.140625" customWidth="1"/>
    <col min="267" max="267" width="0.85546875" customWidth="1"/>
    <col min="268" max="268" width="1.42578125" customWidth="1"/>
    <col min="513" max="513" width="2.28515625" customWidth="1"/>
    <col min="514" max="514" width="0" hidden="1" customWidth="1"/>
    <col min="515" max="515" width="11.7109375" customWidth="1"/>
    <col min="516" max="516" width="6.5703125" customWidth="1"/>
    <col min="517" max="517" width="29.42578125" customWidth="1"/>
    <col min="518" max="518" width="18.28515625" customWidth="1"/>
    <col min="519" max="519" width="2" customWidth="1"/>
    <col min="520" max="520" width="14.85546875" customWidth="1"/>
    <col min="521" max="521" width="18.5703125" customWidth="1"/>
    <col min="522" max="522" width="19.140625" customWidth="1"/>
    <col min="523" max="523" width="0.85546875" customWidth="1"/>
    <col min="524" max="524" width="1.42578125" customWidth="1"/>
    <col min="769" max="769" width="2.28515625" customWidth="1"/>
    <col min="770" max="770" width="0" hidden="1" customWidth="1"/>
    <col min="771" max="771" width="11.7109375" customWidth="1"/>
    <col min="772" max="772" width="6.5703125" customWidth="1"/>
    <col min="773" max="773" width="29.42578125" customWidth="1"/>
    <col min="774" max="774" width="18.28515625" customWidth="1"/>
    <col min="775" max="775" width="2" customWidth="1"/>
    <col min="776" max="776" width="14.85546875" customWidth="1"/>
    <col min="777" max="777" width="18.5703125" customWidth="1"/>
    <col min="778" max="778" width="19.140625" customWidth="1"/>
    <col min="779" max="779" width="0.85546875" customWidth="1"/>
    <col min="780" max="780" width="1.42578125" customWidth="1"/>
    <col min="1025" max="1025" width="2.28515625" customWidth="1"/>
    <col min="1026" max="1026" width="0" hidden="1" customWidth="1"/>
    <col min="1027" max="1027" width="11.7109375" customWidth="1"/>
    <col min="1028" max="1028" width="6.5703125" customWidth="1"/>
    <col min="1029" max="1029" width="29.42578125" customWidth="1"/>
    <col min="1030" max="1030" width="18.28515625" customWidth="1"/>
    <col min="1031" max="1031" width="2" customWidth="1"/>
    <col min="1032" max="1032" width="14.85546875" customWidth="1"/>
    <col min="1033" max="1033" width="18.5703125" customWidth="1"/>
    <col min="1034" max="1034" width="19.140625" customWidth="1"/>
    <col min="1035" max="1035" width="0.85546875" customWidth="1"/>
    <col min="1036" max="1036" width="1.42578125" customWidth="1"/>
    <col min="1281" max="1281" width="2.28515625" customWidth="1"/>
    <col min="1282" max="1282" width="0" hidden="1" customWidth="1"/>
    <col min="1283" max="1283" width="11.7109375" customWidth="1"/>
    <col min="1284" max="1284" width="6.5703125" customWidth="1"/>
    <col min="1285" max="1285" width="29.42578125" customWidth="1"/>
    <col min="1286" max="1286" width="18.28515625" customWidth="1"/>
    <col min="1287" max="1287" width="2" customWidth="1"/>
    <col min="1288" max="1288" width="14.85546875" customWidth="1"/>
    <col min="1289" max="1289" width="18.5703125" customWidth="1"/>
    <col min="1290" max="1290" width="19.140625" customWidth="1"/>
    <col min="1291" max="1291" width="0.85546875" customWidth="1"/>
    <col min="1292" max="1292" width="1.42578125" customWidth="1"/>
    <col min="1537" max="1537" width="2.28515625" customWidth="1"/>
    <col min="1538" max="1538" width="0" hidden="1" customWidth="1"/>
    <col min="1539" max="1539" width="11.7109375" customWidth="1"/>
    <col min="1540" max="1540" width="6.5703125" customWidth="1"/>
    <col min="1541" max="1541" width="29.42578125" customWidth="1"/>
    <col min="1542" max="1542" width="18.28515625" customWidth="1"/>
    <col min="1543" max="1543" width="2" customWidth="1"/>
    <col min="1544" max="1544" width="14.85546875" customWidth="1"/>
    <col min="1545" max="1545" width="18.5703125" customWidth="1"/>
    <col min="1546" max="1546" width="19.140625" customWidth="1"/>
    <col min="1547" max="1547" width="0.85546875" customWidth="1"/>
    <col min="1548" max="1548" width="1.42578125" customWidth="1"/>
    <col min="1793" max="1793" width="2.28515625" customWidth="1"/>
    <col min="1794" max="1794" width="0" hidden="1" customWidth="1"/>
    <col min="1795" max="1795" width="11.7109375" customWidth="1"/>
    <col min="1796" max="1796" width="6.5703125" customWidth="1"/>
    <col min="1797" max="1797" width="29.42578125" customWidth="1"/>
    <col min="1798" max="1798" width="18.28515625" customWidth="1"/>
    <col min="1799" max="1799" width="2" customWidth="1"/>
    <col min="1800" max="1800" width="14.85546875" customWidth="1"/>
    <col min="1801" max="1801" width="18.5703125" customWidth="1"/>
    <col min="1802" max="1802" width="19.140625" customWidth="1"/>
    <col min="1803" max="1803" width="0.85546875" customWidth="1"/>
    <col min="1804" max="1804" width="1.42578125" customWidth="1"/>
    <col min="2049" max="2049" width="2.28515625" customWidth="1"/>
    <col min="2050" max="2050" width="0" hidden="1" customWidth="1"/>
    <col min="2051" max="2051" width="11.7109375" customWidth="1"/>
    <col min="2052" max="2052" width="6.5703125" customWidth="1"/>
    <col min="2053" max="2053" width="29.42578125" customWidth="1"/>
    <col min="2054" max="2054" width="18.28515625" customWidth="1"/>
    <col min="2055" max="2055" width="2" customWidth="1"/>
    <col min="2056" max="2056" width="14.85546875" customWidth="1"/>
    <col min="2057" max="2057" width="18.5703125" customWidth="1"/>
    <col min="2058" max="2058" width="19.140625" customWidth="1"/>
    <col min="2059" max="2059" width="0.85546875" customWidth="1"/>
    <col min="2060" max="2060" width="1.42578125" customWidth="1"/>
    <col min="2305" max="2305" width="2.28515625" customWidth="1"/>
    <col min="2306" max="2306" width="0" hidden="1" customWidth="1"/>
    <col min="2307" max="2307" width="11.7109375" customWidth="1"/>
    <col min="2308" max="2308" width="6.5703125" customWidth="1"/>
    <col min="2309" max="2309" width="29.42578125" customWidth="1"/>
    <col min="2310" max="2310" width="18.28515625" customWidth="1"/>
    <col min="2311" max="2311" width="2" customWidth="1"/>
    <col min="2312" max="2312" width="14.85546875" customWidth="1"/>
    <col min="2313" max="2313" width="18.5703125" customWidth="1"/>
    <col min="2314" max="2314" width="19.140625" customWidth="1"/>
    <col min="2315" max="2315" width="0.85546875" customWidth="1"/>
    <col min="2316" max="2316" width="1.42578125" customWidth="1"/>
    <col min="2561" max="2561" width="2.28515625" customWidth="1"/>
    <col min="2562" max="2562" width="0" hidden="1" customWidth="1"/>
    <col min="2563" max="2563" width="11.7109375" customWidth="1"/>
    <col min="2564" max="2564" width="6.5703125" customWidth="1"/>
    <col min="2565" max="2565" width="29.42578125" customWidth="1"/>
    <col min="2566" max="2566" width="18.28515625" customWidth="1"/>
    <col min="2567" max="2567" width="2" customWidth="1"/>
    <col min="2568" max="2568" width="14.85546875" customWidth="1"/>
    <col min="2569" max="2569" width="18.5703125" customWidth="1"/>
    <col min="2570" max="2570" width="19.140625" customWidth="1"/>
    <col min="2571" max="2571" width="0.85546875" customWidth="1"/>
    <col min="2572" max="2572" width="1.42578125" customWidth="1"/>
    <col min="2817" max="2817" width="2.28515625" customWidth="1"/>
    <col min="2818" max="2818" width="0" hidden="1" customWidth="1"/>
    <col min="2819" max="2819" width="11.7109375" customWidth="1"/>
    <col min="2820" max="2820" width="6.5703125" customWidth="1"/>
    <col min="2821" max="2821" width="29.42578125" customWidth="1"/>
    <col min="2822" max="2822" width="18.28515625" customWidth="1"/>
    <col min="2823" max="2823" width="2" customWidth="1"/>
    <col min="2824" max="2824" width="14.85546875" customWidth="1"/>
    <col min="2825" max="2825" width="18.5703125" customWidth="1"/>
    <col min="2826" max="2826" width="19.140625" customWidth="1"/>
    <col min="2827" max="2827" width="0.85546875" customWidth="1"/>
    <col min="2828" max="2828" width="1.42578125" customWidth="1"/>
    <col min="3073" max="3073" width="2.28515625" customWidth="1"/>
    <col min="3074" max="3074" width="0" hidden="1" customWidth="1"/>
    <col min="3075" max="3075" width="11.7109375" customWidth="1"/>
    <col min="3076" max="3076" width="6.5703125" customWidth="1"/>
    <col min="3077" max="3077" width="29.42578125" customWidth="1"/>
    <col min="3078" max="3078" width="18.28515625" customWidth="1"/>
    <col min="3079" max="3079" width="2" customWidth="1"/>
    <col min="3080" max="3080" width="14.85546875" customWidth="1"/>
    <col min="3081" max="3081" width="18.5703125" customWidth="1"/>
    <col min="3082" max="3082" width="19.140625" customWidth="1"/>
    <col min="3083" max="3083" width="0.85546875" customWidth="1"/>
    <col min="3084" max="3084" width="1.42578125" customWidth="1"/>
    <col min="3329" max="3329" width="2.28515625" customWidth="1"/>
    <col min="3330" max="3330" width="0" hidden="1" customWidth="1"/>
    <col min="3331" max="3331" width="11.7109375" customWidth="1"/>
    <col min="3332" max="3332" width="6.5703125" customWidth="1"/>
    <col min="3333" max="3333" width="29.42578125" customWidth="1"/>
    <col min="3334" max="3334" width="18.28515625" customWidth="1"/>
    <col min="3335" max="3335" width="2" customWidth="1"/>
    <col min="3336" max="3336" width="14.85546875" customWidth="1"/>
    <col min="3337" max="3337" width="18.5703125" customWidth="1"/>
    <col min="3338" max="3338" width="19.140625" customWidth="1"/>
    <col min="3339" max="3339" width="0.85546875" customWidth="1"/>
    <col min="3340" max="3340" width="1.42578125" customWidth="1"/>
    <col min="3585" max="3585" width="2.28515625" customWidth="1"/>
    <col min="3586" max="3586" width="0" hidden="1" customWidth="1"/>
    <col min="3587" max="3587" width="11.7109375" customWidth="1"/>
    <col min="3588" max="3588" width="6.5703125" customWidth="1"/>
    <col min="3589" max="3589" width="29.42578125" customWidth="1"/>
    <col min="3590" max="3590" width="18.28515625" customWidth="1"/>
    <col min="3591" max="3591" width="2" customWidth="1"/>
    <col min="3592" max="3592" width="14.85546875" customWidth="1"/>
    <col min="3593" max="3593" width="18.5703125" customWidth="1"/>
    <col min="3594" max="3594" width="19.140625" customWidth="1"/>
    <col min="3595" max="3595" width="0.85546875" customWidth="1"/>
    <col min="3596" max="3596" width="1.42578125" customWidth="1"/>
    <col min="3841" max="3841" width="2.28515625" customWidth="1"/>
    <col min="3842" max="3842" width="0" hidden="1" customWidth="1"/>
    <col min="3843" max="3843" width="11.7109375" customWidth="1"/>
    <col min="3844" max="3844" width="6.5703125" customWidth="1"/>
    <col min="3845" max="3845" width="29.42578125" customWidth="1"/>
    <col min="3846" max="3846" width="18.28515625" customWidth="1"/>
    <col min="3847" max="3847" width="2" customWidth="1"/>
    <col min="3848" max="3848" width="14.85546875" customWidth="1"/>
    <col min="3849" max="3849" width="18.5703125" customWidth="1"/>
    <col min="3850" max="3850" width="19.140625" customWidth="1"/>
    <col min="3851" max="3851" width="0.85546875" customWidth="1"/>
    <col min="3852" max="3852" width="1.42578125" customWidth="1"/>
    <col min="4097" max="4097" width="2.28515625" customWidth="1"/>
    <col min="4098" max="4098" width="0" hidden="1" customWidth="1"/>
    <col min="4099" max="4099" width="11.7109375" customWidth="1"/>
    <col min="4100" max="4100" width="6.5703125" customWidth="1"/>
    <col min="4101" max="4101" width="29.42578125" customWidth="1"/>
    <col min="4102" max="4102" width="18.28515625" customWidth="1"/>
    <col min="4103" max="4103" width="2" customWidth="1"/>
    <col min="4104" max="4104" width="14.85546875" customWidth="1"/>
    <col min="4105" max="4105" width="18.5703125" customWidth="1"/>
    <col min="4106" max="4106" width="19.140625" customWidth="1"/>
    <col min="4107" max="4107" width="0.85546875" customWidth="1"/>
    <col min="4108" max="4108" width="1.42578125" customWidth="1"/>
    <col min="4353" max="4353" width="2.28515625" customWidth="1"/>
    <col min="4354" max="4354" width="0" hidden="1" customWidth="1"/>
    <col min="4355" max="4355" width="11.7109375" customWidth="1"/>
    <col min="4356" max="4356" width="6.5703125" customWidth="1"/>
    <col min="4357" max="4357" width="29.42578125" customWidth="1"/>
    <col min="4358" max="4358" width="18.28515625" customWidth="1"/>
    <col min="4359" max="4359" width="2" customWidth="1"/>
    <col min="4360" max="4360" width="14.85546875" customWidth="1"/>
    <col min="4361" max="4361" width="18.5703125" customWidth="1"/>
    <col min="4362" max="4362" width="19.140625" customWidth="1"/>
    <col min="4363" max="4363" width="0.85546875" customWidth="1"/>
    <col min="4364" max="4364" width="1.42578125" customWidth="1"/>
    <col min="4609" max="4609" width="2.28515625" customWidth="1"/>
    <col min="4610" max="4610" width="0" hidden="1" customWidth="1"/>
    <col min="4611" max="4611" width="11.7109375" customWidth="1"/>
    <col min="4612" max="4612" width="6.5703125" customWidth="1"/>
    <col min="4613" max="4613" width="29.42578125" customWidth="1"/>
    <col min="4614" max="4614" width="18.28515625" customWidth="1"/>
    <col min="4615" max="4615" width="2" customWidth="1"/>
    <col min="4616" max="4616" width="14.85546875" customWidth="1"/>
    <col min="4617" max="4617" width="18.5703125" customWidth="1"/>
    <col min="4618" max="4618" width="19.140625" customWidth="1"/>
    <col min="4619" max="4619" width="0.85546875" customWidth="1"/>
    <col min="4620" max="4620" width="1.42578125" customWidth="1"/>
    <col min="4865" max="4865" width="2.28515625" customWidth="1"/>
    <col min="4866" max="4866" width="0" hidden="1" customWidth="1"/>
    <col min="4867" max="4867" width="11.7109375" customWidth="1"/>
    <col min="4868" max="4868" width="6.5703125" customWidth="1"/>
    <col min="4869" max="4869" width="29.42578125" customWidth="1"/>
    <col min="4870" max="4870" width="18.28515625" customWidth="1"/>
    <col min="4871" max="4871" width="2" customWidth="1"/>
    <col min="4872" max="4872" width="14.85546875" customWidth="1"/>
    <col min="4873" max="4873" width="18.5703125" customWidth="1"/>
    <col min="4874" max="4874" width="19.140625" customWidth="1"/>
    <col min="4875" max="4875" width="0.85546875" customWidth="1"/>
    <col min="4876" max="4876" width="1.42578125" customWidth="1"/>
    <col min="5121" max="5121" width="2.28515625" customWidth="1"/>
    <col min="5122" max="5122" width="0" hidden="1" customWidth="1"/>
    <col min="5123" max="5123" width="11.7109375" customWidth="1"/>
    <col min="5124" max="5124" width="6.5703125" customWidth="1"/>
    <col min="5125" max="5125" width="29.42578125" customWidth="1"/>
    <col min="5126" max="5126" width="18.28515625" customWidth="1"/>
    <col min="5127" max="5127" width="2" customWidth="1"/>
    <col min="5128" max="5128" width="14.85546875" customWidth="1"/>
    <col min="5129" max="5129" width="18.5703125" customWidth="1"/>
    <col min="5130" max="5130" width="19.140625" customWidth="1"/>
    <col min="5131" max="5131" width="0.85546875" customWidth="1"/>
    <col min="5132" max="5132" width="1.42578125" customWidth="1"/>
    <col min="5377" max="5377" width="2.28515625" customWidth="1"/>
    <col min="5378" max="5378" width="0" hidden="1" customWidth="1"/>
    <col min="5379" max="5379" width="11.7109375" customWidth="1"/>
    <col min="5380" max="5380" width="6.5703125" customWidth="1"/>
    <col min="5381" max="5381" width="29.42578125" customWidth="1"/>
    <col min="5382" max="5382" width="18.28515625" customWidth="1"/>
    <col min="5383" max="5383" width="2" customWidth="1"/>
    <col min="5384" max="5384" width="14.85546875" customWidth="1"/>
    <col min="5385" max="5385" width="18.5703125" customWidth="1"/>
    <col min="5386" max="5386" width="19.140625" customWidth="1"/>
    <col min="5387" max="5387" width="0.85546875" customWidth="1"/>
    <col min="5388" max="5388" width="1.42578125" customWidth="1"/>
    <col min="5633" max="5633" width="2.28515625" customWidth="1"/>
    <col min="5634" max="5634" width="0" hidden="1" customWidth="1"/>
    <col min="5635" max="5635" width="11.7109375" customWidth="1"/>
    <col min="5636" max="5636" width="6.5703125" customWidth="1"/>
    <col min="5637" max="5637" width="29.42578125" customWidth="1"/>
    <col min="5638" max="5638" width="18.28515625" customWidth="1"/>
    <col min="5639" max="5639" width="2" customWidth="1"/>
    <col min="5640" max="5640" width="14.85546875" customWidth="1"/>
    <col min="5641" max="5641" width="18.5703125" customWidth="1"/>
    <col min="5642" max="5642" width="19.140625" customWidth="1"/>
    <col min="5643" max="5643" width="0.85546875" customWidth="1"/>
    <col min="5644" max="5644" width="1.42578125" customWidth="1"/>
    <col min="5889" max="5889" width="2.28515625" customWidth="1"/>
    <col min="5890" max="5890" width="0" hidden="1" customWidth="1"/>
    <col min="5891" max="5891" width="11.7109375" customWidth="1"/>
    <col min="5892" max="5892" width="6.5703125" customWidth="1"/>
    <col min="5893" max="5893" width="29.42578125" customWidth="1"/>
    <col min="5894" max="5894" width="18.28515625" customWidth="1"/>
    <col min="5895" max="5895" width="2" customWidth="1"/>
    <col min="5896" max="5896" width="14.85546875" customWidth="1"/>
    <col min="5897" max="5897" width="18.5703125" customWidth="1"/>
    <col min="5898" max="5898" width="19.140625" customWidth="1"/>
    <col min="5899" max="5899" width="0.85546875" customWidth="1"/>
    <col min="5900" max="5900" width="1.42578125" customWidth="1"/>
    <col min="6145" max="6145" width="2.28515625" customWidth="1"/>
    <col min="6146" max="6146" width="0" hidden="1" customWidth="1"/>
    <col min="6147" max="6147" width="11.7109375" customWidth="1"/>
    <col min="6148" max="6148" width="6.5703125" customWidth="1"/>
    <col min="6149" max="6149" width="29.42578125" customWidth="1"/>
    <col min="6150" max="6150" width="18.28515625" customWidth="1"/>
    <col min="6151" max="6151" width="2" customWidth="1"/>
    <col min="6152" max="6152" width="14.85546875" customWidth="1"/>
    <col min="6153" max="6153" width="18.5703125" customWidth="1"/>
    <col min="6154" max="6154" width="19.140625" customWidth="1"/>
    <col min="6155" max="6155" width="0.85546875" customWidth="1"/>
    <col min="6156" max="6156" width="1.42578125" customWidth="1"/>
    <col min="6401" max="6401" width="2.28515625" customWidth="1"/>
    <col min="6402" max="6402" width="0" hidden="1" customWidth="1"/>
    <col min="6403" max="6403" width="11.7109375" customWidth="1"/>
    <col min="6404" max="6404" width="6.5703125" customWidth="1"/>
    <col min="6405" max="6405" width="29.42578125" customWidth="1"/>
    <col min="6406" max="6406" width="18.28515625" customWidth="1"/>
    <col min="6407" max="6407" width="2" customWidth="1"/>
    <col min="6408" max="6408" width="14.85546875" customWidth="1"/>
    <col min="6409" max="6409" width="18.5703125" customWidth="1"/>
    <col min="6410" max="6410" width="19.140625" customWidth="1"/>
    <col min="6411" max="6411" width="0.85546875" customWidth="1"/>
    <col min="6412" max="6412" width="1.42578125" customWidth="1"/>
    <col min="6657" max="6657" width="2.28515625" customWidth="1"/>
    <col min="6658" max="6658" width="0" hidden="1" customWidth="1"/>
    <col min="6659" max="6659" width="11.7109375" customWidth="1"/>
    <col min="6660" max="6660" width="6.5703125" customWidth="1"/>
    <col min="6661" max="6661" width="29.42578125" customWidth="1"/>
    <col min="6662" max="6662" width="18.28515625" customWidth="1"/>
    <col min="6663" max="6663" width="2" customWidth="1"/>
    <col min="6664" max="6664" width="14.85546875" customWidth="1"/>
    <col min="6665" max="6665" width="18.5703125" customWidth="1"/>
    <col min="6666" max="6666" width="19.140625" customWidth="1"/>
    <col min="6667" max="6667" width="0.85546875" customWidth="1"/>
    <col min="6668" max="6668" width="1.42578125" customWidth="1"/>
    <col min="6913" max="6913" width="2.28515625" customWidth="1"/>
    <col min="6914" max="6914" width="0" hidden="1" customWidth="1"/>
    <col min="6915" max="6915" width="11.7109375" customWidth="1"/>
    <col min="6916" max="6916" width="6.5703125" customWidth="1"/>
    <col min="6917" max="6917" width="29.42578125" customWidth="1"/>
    <col min="6918" max="6918" width="18.28515625" customWidth="1"/>
    <col min="6919" max="6919" width="2" customWidth="1"/>
    <col min="6920" max="6920" width="14.85546875" customWidth="1"/>
    <col min="6921" max="6921" width="18.5703125" customWidth="1"/>
    <col min="6922" max="6922" width="19.140625" customWidth="1"/>
    <col min="6923" max="6923" width="0.85546875" customWidth="1"/>
    <col min="6924" max="6924" width="1.42578125" customWidth="1"/>
    <col min="7169" max="7169" width="2.28515625" customWidth="1"/>
    <col min="7170" max="7170" width="0" hidden="1" customWidth="1"/>
    <col min="7171" max="7171" width="11.7109375" customWidth="1"/>
    <col min="7172" max="7172" width="6.5703125" customWidth="1"/>
    <col min="7173" max="7173" width="29.42578125" customWidth="1"/>
    <col min="7174" max="7174" width="18.28515625" customWidth="1"/>
    <col min="7175" max="7175" width="2" customWidth="1"/>
    <col min="7176" max="7176" width="14.85546875" customWidth="1"/>
    <col min="7177" max="7177" width="18.5703125" customWidth="1"/>
    <col min="7178" max="7178" width="19.140625" customWidth="1"/>
    <col min="7179" max="7179" width="0.85546875" customWidth="1"/>
    <col min="7180" max="7180" width="1.42578125" customWidth="1"/>
    <col min="7425" max="7425" width="2.28515625" customWidth="1"/>
    <col min="7426" max="7426" width="0" hidden="1" customWidth="1"/>
    <col min="7427" max="7427" width="11.7109375" customWidth="1"/>
    <col min="7428" max="7428" width="6.5703125" customWidth="1"/>
    <col min="7429" max="7429" width="29.42578125" customWidth="1"/>
    <col min="7430" max="7430" width="18.28515625" customWidth="1"/>
    <col min="7431" max="7431" width="2" customWidth="1"/>
    <col min="7432" max="7432" width="14.85546875" customWidth="1"/>
    <col min="7433" max="7433" width="18.5703125" customWidth="1"/>
    <col min="7434" max="7434" width="19.140625" customWidth="1"/>
    <col min="7435" max="7435" width="0.85546875" customWidth="1"/>
    <col min="7436" max="7436" width="1.42578125" customWidth="1"/>
    <col min="7681" max="7681" width="2.28515625" customWidth="1"/>
    <col min="7682" max="7682" width="0" hidden="1" customWidth="1"/>
    <col min="7683" max="7683" width="11.7109375" customWidth="1"/>
    <col min="7684" max="7684" width="6.5703125" customWidth="1"/>
    <col min="7685" max="7685" width="29.42578125" customWidth="1"/>
    <col min="7686" max="7686" width="18.28515625" customWidth="1"/>
    <col min="7687" max="7687" width="2" customWidth="1"/>
    <col min="7688" max="7688" width="14.85546875" customWidth="1"/>
    <col min="7689" max="7689" width="18.5703125" customWidth="1"/>
    <col min="7690" max="7690" width="19.140625" customWidth="1"/>
    <col min="7691" max="7691" width="0.85546875" customWidth="1"/>
    <col min="7692" max="7692" width="1.42578125" customWidth="1"/>
    <col min="7937" max="7937" width="2.28515625" customWidth="1"/>
    <col min="7938" max="7938" width="0" hidden="1" customWidth="1"/>
    <col min="7939" max="7939" width="11.7109375" customWidth="1"/>
    <col min="7940" max="7940" width="6.5703125" customWidth="1"/>
    <col min="7941" max="7941" width="29.42578125" customWidth="1"/>
    <col min="7942" max="7942" width="18.28515625" customWidth="1"/>
    <col min="7943" max="7943" width="2" customWidth="1"/>
    <col min="7944" max="7944" width="14.85546875" customWidth="1"/>
    <col min="7945" max="7945" width="18.5703125" customWidth="1"/>
    <col min="7946" max="7946" width="19.140625" customWidth="1"/>
    <col min="7947" max="7947" width="0.85546875" customWidth="1"/>
    <col min="7948" max="7948" width="1.42578125" customWidth="1"/>
    <col min="8193" max="8193" width="2.28515625" customWidth="1"/>
    <col min="8194" max="8194" width="0" hidden="1" customWidth="1"/>
    <col min="8195" max="8195" width="11.7109375" customWidth="1"/>
    <col min="8196" max="8196" width="6.5703125" customWidth="1"/>
    <col min="8197" max="8197" width="29.42578125" customWidth="1"/>
    <col min="8198" max="8198" width="18.28515625" customWidth="1"/>
    <col min="8199" max="8199" width="2" customWidth="1"/>
    <col min="8200" max="8200" width="14.85546875" customWidth="1"/>
    <col min="8201" max="8201" width="18.5703125" customWidth="1"/>
    <col min="8202" max="8202" width="19.140625" customWidth="1"/>
    <col min="8203" max="8203" width="0.85546875" customWidth="1"/>
    <col min="8204" max="8204" width="1.42578125" customWidth="1"/>
    <col min="8449" max="8449" width="2.28515625" customWidth="1"/>
    <col min="8450" max="8450" width="0" hidden="1" customWidth="1"/>
    <col min="8451" max="8451" width="11.7109375" customWidth="1"/>
    <col min="8452" max="8452" width="6.5703125" customWidth="1"/>
    <col min="8453" max="8453" width="29.42578125" customWidth="1"/>
    <col min="8454" max="8454" width="18.28515625" customWidth="1"/>
    <col min="8455" max="8455" width="2" customWidth="1"/>
    <col min="8456" max="8456" width="14.85546875" customWidth="1"/>
    <col min="8457" max="8457" width="18.5703125" customWidth="1"/>
    <col min="8458" max="8458" width="19.140625" customWidth="1"/>
    <col min="8459" max="8459" width="0.85546875" customWidth="1"/>
    <col min="8460" max="8460" width="1.42578125" customWidth="1"/>
    <col min="8705" max="8705" width="2.28515625" customWidth="1"/>
    <col min="8706" max="8706" width="0" hidden="1" customWidth="1"/>
    <col min="8707" max="8707" width="11.7109375" customWidth="1"/>
    <col min="8708" max="8708" width="6.5703125" customWidth="1"/>
    <col min="8709" max="8709" width="29.42578125" customWidth="1"/>
    <col min="8710" max="8710" width="18.28515625" customWidth="1"/>
    <col min="8711" max="8711" width="2" customWidth="1"/>
    <col min="8712" max="8712" width="14.85546875" customWidth="1"/>
    <col min="8713" max="8713" width="18.5703125" customWidth="1"/>
    <col min="8714" max="8714" width="19.140625" customWidth="1"/>
    <col min="8715" max="8715" width="0.85546875" customWidth="1"/>
    <col min="8716" max="8716" width="1.42578125" customWidth="1"/>
    <col min="8961" max="8961" width="2.28515625" customWidth="1"/>
    <col min="8962" max="8962" width="0" hidden="1" customWidth="1"/>
    <col min="8963" max="8963" width="11.7109375" customWidth="1"/>
    <col min="8964" max="8964" width="6.5703125" customWidth="1"/>
    <col min="8965" max="8965" width="29.42578125" customWidth="1"/>
    <col min="8966" max="8966" width="18.28515625" customWidth="1"/>
    <col min="8967" max="8967" width="2" customWidth="1"/>
    <col min="8968" max="8968" width="14.85546875" customWidth="1"/>
    <col min="8969" max="8969" width="18.5703125" customWidth="1"/>
    <col min="8970" max="8970" width="19.140625" customWidth="1"/>
    <col min="8971" max="8971" width="0.85546875" customWidth="1"/>
    <col min="8972" max="8972" width="1.42578125" customWidth="1"/>
    <col min="9217" max="9217" width="2.28515625" customWidth="1"/>
    <col min="9218" max="9218" width="0" hidden="1" customWidth="1"/>
    <col min="9219" max="9219" width="11.7109375" customWidth="1"/>
    <col min="9220" max="9220" width="6.5703125" customWidth="1"/>
    <col min="9221" max="9221" width="29.42578125" customWidth="1"/>
    <col min="9222" max="9222" width="18.28515625" customWidth="1"/>
    <col min="9223" max="9223" width="2" customWidth="1"/>
    <col min="9224" max="9224" width="14.85546875" customWidth="1"/>
    <col min="9225" max="9225" width="18.5703125" customWidth="1"/>
    <col min="9226" max="9226" width="19.140625" customWidth="1"/>
    <col min="9227" max="9227" width="0.85546875" customWidth="1"/>
    <col min="9228" max="9228" width="1.42578125" customWidth="1"/>
    <col min="9473" max="9473" width="2.28515625" customWidth="1"/>
    <col min="9474" max="9474" width="0" hidden="1" customWidth="1"/>
    <col min="9475" max="9475" width="11.7109375" customWidth="1"/>
    <col min="9476" max="9476" width="6.5703125" customWidth="1"/>
    <col min="9477" max="9477" width="29.42578125" customWidth="1"/>
    <col min="9478" max="9478" width="18.28515625" customWidth="1"/>
    <col min="9479" max="9479" width="2" customWidth="1"/>
    <col min="9480" max="9480" width="14.85546875" customWidth="1"/>
    <col min="9481" max="9481" width="18.5703125" customWidth="1"/>
    <col min="9482" max="9482" width="19.140625" customWidth="1"/>
    <col min="9483" max="9483" width="0.85546875" customWidth="1"/>
    <col min="9484" max="9484" width="1.42578125" customWidth="1"/>
    <col min="9729" max="9729" width="2.28515625" customWidth="1"/>
    <col min="9730" max="9730" width="0" hidden="1" customWidth="1"/>
    <col min="9731" max="9731" width="11.7109375" customWidth="1"/>
    <col min="9732" max="9732" width="6.5703125" customWidth="1"/>
    <col min="9733" max="9733" width="29.42578125" customWidth="1"/>
    <col min="9734" max="9734" width="18.28515625" customWidth="1"/>
    <col min="9735" max="9735" width="2" customWidth="1"/>
    <col min="9736" max="9736" width="14.85546875" customWidth="1"/>
    <col min="9737" max="9737" width="18.5703125" customWidth="1"/>
    <col min="9738" max="9738" width="19.140625" customWidth="1"/>
    <col min="9739" max="9739" width="0.85546875" customWidth="1"/>
    <col min="9740" max="9740" width="1.42578125" customWidth="1"/>
    <col min="9985" max="9985" width="2.28515625" customWidth="1"/>
    <col min="9986" max="9986" width="0" hidden="1" customWidth="1"/>
    <col min="9987" max="9987" width="11.7109375" customWidth="1"/>
    <col min="9988" max="9988" width="6.5703125" customWidth="1"/>
    <col min="9989" max="9989" width="29.42578125" customWidth="1"/>
    <col min="9990" max="9990" width="18.28515625" customWidth="1"/>
    <col min="9991" max="9991" width="2" customWidth="1"/>
    <col min="9992" max="9992" width="14.85546875" customWidth="1"/>
    <col min="9993" max="9993" width="18.5703125" customWidth="1"/>
    <col min="9994" max="9994" width="19.140625" customWidth="1"/>
    <col min="9995" max="9995" width="0.85546875" customWidth="1"/>
    <col min="9996" max="9996" width="1.42578125" customWidth="1"/>
    <col min="10241" max="10241" width="2.28515625" customWidth="1"/>
    <col min="10242" max="10242" width="0" hidden="1" customWidth="1"/>
    <col min="10243" max="10243" width="11.7109375" customWidth="1"/>
    <col min="10244" max="10244" width="6.5703125" customWidth="1"/>
    <col min="10245" max="10245" width="29.42578125" customWidth="1"/>
    <col min="10246" max="10246" width="18.28515625" customWidth="1"/>
    <col min="10247" max="10247" width="2" customWidth="1"/>
    <col min="10248" max="10248" width="14.85546875" customWidth="1"/>
    <col min="10249" max="10249" width="18.5703125" customWidth="1"/>
    <col min="10250" max="10250" width="19.140625" customWidth="1"/>
    <col min="10251" max="10251" width="0.85546875" customWidth="1"/>
    <col min="10252" max="10252" width="1.42578125" customWidth="1"/>
    <col min="10497" max="10497" width="2.28515625" customWidth="1"/>
    <col min="10498" max="10498" width="0" hidden="1" customWidth="1"/>
    <col min="10499" max="10499" width="11.7109375" customWidth="1"/>
    <col min="10500" max="10500" width="6.5703125" customWidth="1"/>
    <col min="10501" max="10501" width="29.42578125" customWidth="1"/>
    <col min="10502" max="10502" width="18.28515625" customWidth="1"/>
    <col min="10503" max="10503" width="2" customWidth="1"/>
    <col min="10504" max="10504" width="14.85546875" customWidth="1"/>
    <col min="10505" max="10505" width="18.5703125" customWidth="1"/>
    <col min="10506" max="10506" width="19.140625" customWidth="1"/>
    <col min="10507" max="10507" width="0.85546875" customWidth="1"/>
    <col min="10508" max="10508" width="1.42578125" customWidth="1"/>
    <col min="10753" max="10753" width="2.28515625" customWidth="1"/>
    <col min="10754" max="10754" width="0" hidden="1" customWidth="1"/>
    <col min="10755" max="10755" width="11.7109375" customWidth="1"/>
    <col min="10756" max="10756" width="6.5703125" customWidth="1"/>
    <col min="10757" max="10757" width="29.42578125" customWidth="1"/>
    <col min="10758" max="10758" width="18.28515625" customWidth="1"/>
    <col min="10759" max="10759" width="2" customWidth="1"/>
    <col min="10760" max="10760" width="14.85546875" customWidth="1"/>
    <col min="10761" max="10761" width="18.5703125" customWidth="1"/>
    <col min="10762" max="10762" width="19.140625" customWidth="1"/>
    <col min="10763" max="10763" width="0.85546875" customWidth="1"/>
    <col min="10764" max="10764" width="1.42578125" customWidth="1"/>
    <col min="11009" max="11009" width="2.28515625" customWidth="1"/>
    <col min="11010" max="11010" width="0" hidden="1" customWidth="1"/>
    <col min="11011" max="11011" width="11.7109375" customWidth="1"/>
    <col min="11012" max="11012" width="6.5703125" customWidth="1"/>
    <col min="11013" max="11013" width="29.42578125" customWidth="1"/>
    <col min="11014" max="11014" width="18.28515625" customWidth="1"/>
    <col min="11015" max="11015" width="2" customWidth="1"/>
    <col min="11016" max="11016" width="14.85546875" customWidth="1"/>
    <col min="11017" max="11017" width="18.5703125" customWidth="1"/>
    <col min="11018" max="11018" width="19.140625" customWidth="1"/>
    <col min="11019" max="11019" width="0.85546875" customWidth="1"/>
    <col min="11020" max="11020" width="1.42578125" customWidth="1"/>
    <col min="11265" max="11265" width="2.28515625" customWidth="1"/>
    <col min="11266" max="11266" width="0" hidden="1" customWidth="1"/>
    <col min="11267" max="11267" width="11.7109375" customWidth="1"/>
    <col min="11268" max="11268" width="6.5703125" customWidth="1"/>
    <col min="11269" max="11269" width="29.42578125" customWidth="1"/>
    <col min="11270" max="11270" width="18.28515625" customWidth="1"/>
    <col min="11271" max="11271" width="2" customWidth="1"/>
    <col min="11272" max="11272" width="14.85546875" customWidth="1"/>
    <col min="11273" max="11273" width="18.5703125" customWidth="1"/>
    <col min="11274" max="11274" width="19.140625" customWidth="1"/>
    <col min="11275" max="11275" width="0.85546875" customWidth="1"/>
    <col min="11276" max="11276" width="1.42578125" customWidth="1"/>
    <col min="11521" max="11521" width="2.28515625" customWidth="1"/>
    <col min="11522" max="11522" width="0" hidden="1" customWidth="1"/>
    <col min="11523" max="11523" width="11.7109375" customWidth="1"/>
    <col min="11524" max="11524" width="6.5703125" customWidth="1"/>
    <col min="11525" max="11525" width="29.42578125" customWidth="1"/>
    <col min="11526" max="11526" width="18.28515625" customWidth="1"/>
    <col min="11527" max="11527" width="2" customWidth="1"/>
    <col min="11528" max="11528" width="14.85546875" customWidth="1"/>
    <col min="11529" max="11529" width="18.5703125" customWidth="1"/>
    <col min="11530" max="11530" width="19.140625" customWidth="1"/>
    <col min="11531" max="11531" width="0.85546875" customWidth="1"/>
    <col min="11532" max="11532" width="1.42578125" customWidth="1"/>
    <col min="11777" max="11777" width="2.28515625" customWidth="1"/>
    <col min="11778" max="11778" width="0" hidden="1" customWidth="1"/>
    <col min="11779" max="11779" width="11.7109375" customWidth="1"/>
    <col min="11780" max="11780" width="6.5703125" customWidth="1"/>
    <col min="11781" max="11781" width="29.42578125" customWidth="1"/>
    <col min="11782" max="11782" width="18.28515625" customWidth="1"/>
    <col min="11783" max="11783" width="2" customWidth="1"/>
    <col min="11784" max="11784" width="14.85546875" customWidth="1"/>
    <col min="11785" max="11785" width="18.5703125" customWidth="1"/>
    <col min="11786" max="11786" width="19.140625" customWidth="1"/>
    <col min="11787" max="11787" width="0.85546875" customWidth="1"/>
    <col min="11788" max="11788" width="1.42578125" customWidth="1"/>
    <col min="12033" max="12033" width="2.28515625" customWidth="1"/>
    <col min="12034" max="12034" width="0" hidden="1" customWidth="1"/>
    <col min="12035" max="12035" width="11.7109375" customWidth="1"/>
    <col min="12036" max="12036" width="6.5703125" customWidth="1"/>
    <col min="12037" max="12037" width="29.42578125" customWidth="1"/>
    <col min="12038" max="12038" width="18.28515625" customWidth="1"/>
    <col min="12039" max="12039" width="2" customWidth="1"/>
    <col min="12040" max="12040" width="14.85546875" customWidth="1"/>
    <col min="12041" max="12041" width="18.5703125" customWidth="1"/>
    <col min="12042" max="12042" width="19.140625" customWidth="1"/>
    <col min="12043" max="12043" width="0.85546875" customWidth="1"/>
    <col min="12044" max="12044" width="1.42578125" customWidth="1"/>
    <col min="12289" max="12289" width="2.28515625" customWidth="1"/>
    <col min="12290" max="12290" width="0" hidden="1" customWidth="1"/>
    <col min="12291" max="12291" width="11.7109375" customWidth="1"/>
    <col min="12292" max="12292" width="6.5703125" customWidth="1"/>
    <col min="12293" max="12293" width="29.42578125" customWidth="1"/>
    <col min="12294" max="12294" width="18.28515625" customWidth="1"/>
    <col min="12295" max="12295" width="2" customWidth="1"/>
    <col min="12296" max="12296" width="14.85546875" customWidth="1"/>
    <col min="12297" max="12297" width="18.5703125" customWidth="1"/>
    <col min="12298" max="12298" width="19.140625" customWidth="1"/>
    <col min="12299" max="12299" width="0.85546875" customWidth="1"/>
    <col min="12300" max="12300" width="1.42578125" customWidth="1"/>
    <col min="12545" max="12545" width="2.28515625" customWidth="1"/>
    <col min="12546" max="12546" width="0" hidden="1" customWidth="1"/>
    <col min="12547" max="12547" width="11.7109375" customWidth="1"/>
    <col min="12548" max="12548" width="6.5703125" customWidth="1"/>
    <col min="12549" max="12549" width="29.42578125" customWidth="1"/>
    <col min="12550" max="12550" width="18.28515625" customWidth="1"/>
    <col min="12551" max="12551" width="2" customWidth="1"/>
    <col min="12552" max="12552" width="14.85546875" customWidth="1"/>
    <col min="12553" max="12553" width="18.5703125" customWidth="1"/>
    <col min="12554" max="12554" width="19.140625" customWidth="1"/>
    <col min="12555" max="12555" width="0.85546875" customWidth="1"/>
    <col min="12556" max="12556" width="1.42578125" customWidth="1"/>
    <col min="12801" max="12801" width="2.28515625" customWidth="1"/>
    <col min="12802" max="12802" width="0" hidden="1" customWidth="1"/>
    <col min="12803" max="12803" width="11.7109375" customWidth="1"/>
    <col min="12804" max="12804" width="6.5703125" customWidth="1"/>
    <col min="12805" max="12805" width="29.42578125" customWidth="1"/>
    <col min="12806" max="12806" width="18.28515625" customWidth="1"/>
    <col min="12807" max="12807" width="2" customWidth="1"/>
    <col min="12808" max="12808" width="14.85546875" customWidth="1"/>
    <col min="12809" max="12809" width="18.5703125" customWidth="1"/>
    <col min="12810" max="12810" width="19.140625" customWidth="1"/>
    <col min="12811" max="12811" width="0.85546875" customWidth="1"/>
    <col min="12812" max="12812" width="1.42578125" customWidth="1"/>
    <col min="13057" max="13057" width="2.28515625" customWidth="1"/>
    <col min="13058" max="13058" width="0" hidden="1" customWidth="1"/>
    <col min="13059" max="13059" width="11.7109375" customWidth="1"/>
    <col min="13060" max="13060" width="6.5703125" customWidth="1"/>
    <col min="13061" max="13061" width="29.42578125" customWidth="1"/>
    <col min="13062" max="13062" width="18.28515625" customWidth="1"/>
    <col min="13063" max="13063" width="2" customWidth="1"/>
    <col min="13064" max="13064" width="14.85546875" customWidth="1"/>
    <col min="13065" max="13065" width="18.5703125" customWidth="1"/>
    <col min="13066" max="13066" width="19.140625" customWidth="1"/>
    <col min="13067" max="13067" width="0.85546875" customWidth="1"/>
    <col min="13068" max="13068" width="1.42578125" customWidth="1"/>
    <col min="13313" max="13313" width="2.28515625" customWidth="1"/>
    <col min="13314" max="13314" width="0" hidden="1" customWidth="1"/>
    <col min="13315" max="13315" width="11.7109375" customWidth="1"/>
    <col min="13316" max="13316" width="6.5703125" customWidth="1"/>
    <col min="13317" max="13317" width="29.42578125" customWidth="1"/>
    <col min="13318" max="13318" width="18.28515625" customWidth="1"/>
    <col min="13319" max="13319" width="2" customWidth="1"/>
    <col min="13320" max="13320" width="14.85546875" customWidth="1"/>
    <col min="13321" max="13321" width="18.5703125" customWidth="1"/>
    <col min="13322" max="13322" width="19.140625" customWidth="1"/>
    <col min="13323" max="13323" width="0.85546875" customWidth="1"/>
    <col min="13324" max="13324" width="1.42578125" customWidth="1"/>
    <col min="13569" max="13569" width="2.28515625" customWidth="1"/>
    <col min="13570" max="13570" width="0" hidden="1" customWidth="1"/>
    <col min="13571" max="13571" width="11.7109375" customWidth="1"/>
    <col min="13572" max="13572" width="6.5703125" customWidth="1"/>
    <col min="13573" max="13573" width="29.42578125" customWidth="1"/>
    <col min="13574" max="13574" width="18.28515625" customWidth="1"/>
    <col min="13575" max="13575" width="2" customWidth="1"/>
    <col min="13576" max="13576" width="14.85546875" customWidth="1"/>
    <col min="13577" max="13577" width="18.5703125" customWidth="1"/>
    <col min="13578" max="13578" width="19.140625" customWidth="1"/>
    <col min="13579" max="13579" width="0.85546875" customWidth="1"/>
    <col min="13580" max="13580" width="1.42578125" customWidth="1"/>
    <col min="13825" max="13825" width="2.28515625" customWidth="1"/>
    <col min="13826" max="13826" width="0" hidden="1" customWidth="1"/>
    <col min="13827" max="13827" width="11.7109375" customWidth="1"/>
    <col min="13828" max="13828" width="6.5703125" customWidth="1"/>
    <col min="13829" max="13829" width="29.42578125" customWidth="1"/>
    <col min="13830" max="13830" width="18.28515625" customWidth="1"/>
    <col min="13831" max="13831" width="2" customWidth="1"/>
    <col min="13832" max="13832" width="14.85546875" customWidth="1"/>
    <col min="13833" max="13833" width="18.5703125" customWidth="1"/>
    <col min="13834" max="13834" width="19.140625" customWidth="1"/>
    <col min="13835" max="13835" width="0.85546875" customWidth="1"/>
    <col min="13836" max="13836" width="1.42578125" customWidth="1"/>
    <col min="14081" max="14081" width="2.28515625" customWidth="1"/>
    <col min="14082" max="14082" width="0" hidden="1" customWidth="1"/>
    <col min="14083" max="14083" width="11.7109375" customWidth="1"/>
    <col min="14084" max="14084" width="6.5703125" customWidth="1"/>
    <col min="14085" max="14085" width="29.42578125" customWidth="1"/>
    <col min="14086" max="14086" width="18.28515625" customWidth="1"/>
    <col min="14087" max="14087" width="2" customWidth="1"/>
    <col min="14088" max="14088" width="14.85546875" customWidth="1"/>
    <col min="14089" max="14089" width="18.5703125" customWidth="1"/>
    <col min="14090" max="14090" width="19.140625" customWidth="1"/>
    <col min="14091" max="14091" width="0.85546875" customWidth="1"/>
    <col min="14092" max="14092" width="1.42578125" customWidth="1"/>
    <col min="14337" max="14337" width="2.28515625" customWidth="1"/>
    <col min="14338" max="14338" width="0" hidden="1" customWidth="1"/>
    <col min="14339" max="14339" width="11.7109375" customWidth="1"/>
    <col min="14340" max="14340" width="6.5703125" customWidth="1"/>
    <col min="14341" max="14341" width="29.42578125" customWidth="1"/>
    <col min="14342" max="14342" width="18.28515625" customWidth="1"/>
    <col min="14343" max="14343" width="2" customWidth="1"/>
    <col min="14344" max="14344" width="14.85546875" customWidth="1"/>
    <col min="14345" max="14345" width="18.5703125" customWidth="1"/>
    <col min="14346" max="14346" width="19.140625" customWidth="1"/>
    <col min="14347" max="14347" width="0.85546875" customWidth="1"/>
    <col min="14348" max="14348" width="1.42578125" customWidth="1"/>
    <col min="14593" max="14593" width="2.28515625" customWidth="1"/>
    <col min="14594" max="14594" width="0" hidden="1" customWidth="1"/>
    <col min="14595" max="14595" width="11.7109375" customWidth="1"/>
    <col min="14596" max="14596" width="6.5703125" customWidth="1"/>
    <col min="14597" max="14597" width="29.42578125" customWidth="1"/>
    <col min="14598" max="14598" width="18.28515625" customWidth="1"/>
    <col min="14599" max="14599" width="2" customWidth="1"/>
    <col min="14600" max="14600" width="14.85546875" customWidth="1"/>
    <col min="14601" max="14601" width="18.5703125" customWidth="1"/>
    <col min="14602" max="14602" width="19.140625" customWidth="1"/>
    <col min="14603" max="14603" width="0.85546875" customWidth="1"/>
    <col min="14604" max="14604" width="1.42578125" customWidth="1"/>
    <col min="14849" max="14849" width="2.28515625" customWidth="1"/>
    <col min="14850" max="14850" width="0" hidden="1" customWidth="1"/>
    <col min="14851" max="14851" width="11.7109375" customWidth="1"/>
    <col min="14852" max="14852" width="6.5703125" customWidth="1"/>
    <col min="14853" max="14853" width="29.42578125" customWidth="1"/>
    <col min="14854" max="14854" width="18.28515625" customWidth="1"/>
    <col min="14855" max="14855" width="2" customWidth="1"/>
    <col min="14856" max="14856" width="14.85546875" customWidth="1"/>
    <col min="14857" max="14857" width="18.5703125" customWidth="1"/>
    <col min="14858" max="14858" width="19.140625" customWidth="1"/>
    <col min="14859" max="14859" width="0.85546875" customWidth="1"/>
    <col min="14860" max="14860" width="1.42578125" customWidth="1"/>
    <col min="15105" max="15105" width="2.28515625" customWidth="1"/>
    <col min="15106" max="15106" width="0" hidden="1" customWidth="1"/>
    <col min="15107" max="15107" width="11.7109375" customWidth="1"/>
    <col min="15108" max="15108" width="6.5703125" customWidth="1"/>
    <col min="15109" max="15109" width="29.42578125" customWidth="1"/>
    <col min="15110" max="15110" width="18.28515625" customWidth="1"/>
    <col min="15111" max="15111" width="2" customWidth="1"/>
    <col min="15112" max="15112" width="14.85546875" customWidth="1"/>
    <col min="15113" max="15113" width="18.5703125" customWidth="1"/>
    <col min="15114" max="15114" width="19.140625" customWidth="1"/>
    <col min="15115" max="15115" width="0.85546875" customWidth="1"/>
    <col min="15116" max="15116" width="1.42578125" customWidth="1"/>
    <col min="15361" max="15361" width="2.28515625" customWidth="1"/>
    <col min="15362" max="15362" width="0" hidden="1" customWidth="1"/>
    <col min="15363" max="15363" width="11.7109375" customWidth="1"/>
    <col min="15364" max="15364" width="6.5703125" customWidth="1"/>
    <col min="15365" max="15365" width="29.42578125" customWidth="1"/>
    <col min="15366" max="15366" width="18.28515625" customWidth="1"/>
    <col min="15367" max="15367" width="2" customWidth="1"/>
    <col min="15368" max="15368" width="14.85546875" customWidth="1"/>
    <col min="15369" max="15369" width="18.5703125" customWidth="1"/>
    <col min="15370" max="15370" width="19.140625" customWidth="1"/>
    <col min="15371" max="15371" width="0.85546875" customWidth="1"/>
    <col min="15372" max="15372" width="1.42578125" customWidth="1"/>
    <col min="15617" max="15617" width="2.28515625" customWidth="1"/>
    <col min="15618" max="15618" width="0" hidden="1" customWidth="1"/>
    <col min="15619" max="15619" width="11.7109375" customWidth="1"/>
    <col min="15620" max="15620" width="6.5703125" customWidth="1"/>
    <col min="15621" max="15621" width="29.42578125" customWidth="1"/>
    <col min="15622" max="15622" width="18.28515625" customWidth="1"/>
    <col min="15623" max="15623" width="2" customWidth="1"/>
    <col min="15624" max="15624" width="14.85546875" customWidth="1"/>
    <col min="15625" max="15625" width="18.5703125" customWidth="1"/>
    <col min="15626" max="15626" width="19.140625" customWidth="1"/>
    <col min="15627" max="15627" width="0.85546875" customWidth="1"/>
    <col min="15628" max="15628" width="1.42578125" customWidth="1"/>
    <col min="15873" max="15873" width="2.28515625" customWidth="1"/>
    <col min="15874" max="15874" width="0" hidden="1" customWidth="1"/>
    <col min="15875" max="15875" width="11.7109375" customWidth="1"/>
    <col min="15876" max="15876" width="6.5703125" customWidth="1"/>
    <col min="15877" max="15877" width="29.42578125" customWidth="1"/>
    <col min="15878" max="15878" width="18.28515625" customWidth="1"/>
    <col min="15879" max="15879" width="2" customWidth="1"/>
    <col min="15880" max="15880" width="14.85546875" customWidth="1"/>
    <col min="15881" max="15881" width="18.5703125" customWidth="1"/>
    <col min="15882" max="15882" width="19.140625" customWidth="1"/>
    <col min="15883" max="15883" width="0.85546875" customWidth="1"/>
    <col min="15884" max="15884" width="1.42578125" customWidth="1"/>
    <col min="16129" max="16129" width="2.28515625" customWidth="1"/>
    <col min="16130" max="16130" width="0" hidden="1" customWidth="1"/>
    <col min="16131" max="16131" width="11.7109375" customWidth="1"/>
    <col min="16132" max="16132" width="6.5703125" customWidth="1"/>
    <col min="16133" max="16133" width="29.42578125" customWidth="1"/>
    <col min="16134" max="16134" width="18.28515625" customWidth="1"/>
    <col min="16135" max="16135" width="2" customWidth="1"/>
    <col min="16136" max="16136" width="14.85546875" customWidth="1"/>
    <col min="16137" max="16137" width="18.5703125" customWidth="1"/>
    <col min="16138" max="16138" width="19.140625" customWidth="1"/>
    <col min="16139" max="16139" width="0.85546875" customWidth="1"/>
    <col min="16140" max="16140" width="1.42578125" customWidth="1"/>
  </cols>
  <sheetData>
    <row r="1" spans="2:10" ht="12" customHeight="1" x14ac:dyDescent="0.25"/>
    <row r="2" spans="2:10" ht="74.099999999999994" customHeight="1" x14ac:dyDescent="0.25"/>
    <row r="3" spans="2:10" ht="52.9" customHeight="1" x14ac:dyDescent="0.25">
      <c r="D3" s="245"/>
      <c r="E3" s="245"/>
      <c r="F3" s="245"/>
    </row>
    <row r="4" spans="2:10" ht="8.1" customHeight="1" x14ac:dyDescent="0.25"/>
    <row r="5" spans="2:10" ht="12.4" customHeight="1" x14ac:dyDescent="0.25">
      <c r="C5" s="148"/>
      <c r="D5" s="149"/>
      <c r="E5" s="149"/>
      <c r="F5" s="149"/>
      <c r="G5" s="149"/>
      <c r="H5" s="149"/>
      <c r="I5" s="150"/>
    </row>
    <row r="6" spans="2:10" ht="27.75" customHeight="1" x14ac:dyDescent="0.25">
      <c r="C6" s="259" t="s">
        <v>363</v>
      </c>
      <c r="D6" s="260"/>
      <c r="E6" s="260"/>
      <c r="I6" s="151"/>
    </row>
    <row r="7" spans="2:10" ht="17.100000000000001" customHeight="1" x14ac:dyDescent="0.25">
      <c r="C7" s="259" t="s">
        <v>364</v>
      </c>
      <c r="D7" s="260"/>
      <c r="E7" s="260"/>
      <c r="I7" s="151"/>
    </row>
    <row r="8" spans="2:10" ht="12" customHeight="1" x14ac:dyDescent="0.25">
      <c r="C8" s="259" t="s">
        <v>365</v>
      </c>
      <c r="D8" s="260"/>
      <c r="E8" s="260"/>
      <c r="I8" s="151"/>
    </row>
    <row r="9" spans="2:10" ht="4.5" customHeight="1" x14ac:dyDescent="0.25">
      <c r="C9" s="154"/>
      <c r="D9" s="155"/>
      <c r="E9" s="155"/>
      <c r="F9" s="155"/>
      <c r="G9" s="155"/>
      <c r="H9" s="155"/>
      <c r="I9" s="156"/>
    </row>
    <row r="10" spans="2:10" ht="15.2" customHeight="1" x14ac:dyDescent="0.25"/>
    <row r="11" spans="2:10" ht="45.6" customHeight="1" x14ac:dyDescent="0.25">
      <c r="B11" s="248" t="s">
        <v>158</v>
      </c>
      <c r="C11" s="245"/>
      <c r="D11" s="245"/>
      <c r="E11" s="245"/>
      <c r="F11" s="245"/>
      <c r="G11" s="245"/>
      <c r="H11" s="245"/>
      <c r="I11" s="245"/>
      <c r="J11" s="245"/>
    </row>
    <row r="12" spans="2:10" ht="12.75" customHeight="1" x14ac:dyDescent="0.25">
      <c r="B12" s="249" t="s">
        <v>159</v>
      </c>
      <c r="C12" s="250"/>
      <c r="D12" s="249" t="s">
        <v>160</v>
      </c>
      <c r="E12" s="250"/>
      <c r="F12" s="249" t="s">
        <v>161</v>
      </c>
      <c r="G12" s="250"/>
      <c r="H12" s="157" t="s">
        <v>162</v>
      </c>
      <c r="I12" s="249" t="s">
        <v>163</v>
      </c>
      <c r="J12" s="250"/>
    </row>
    <row r="13" spans="2:10" ht="12.75" customHeight="1" x14ac:dyDescent="0.25">
      <c r="B13" s="251">
        <v>1</v>
      </c>
      <c r="C13" s="250"/>
      <c r="D13" s="251" t="s">
        <v>366</v>
      </c>
      <c r="E13" s="250"/>
      <c r="F13" s="252">
        <v>158906.45000000001</v>
      </c>
      <c r="G13" s="250"/>
      <c r="H13" s="158" t="s">
        <v>165</v>
      </c>
      <c r="I13" s="251" t="s">
        <v>42</v>
      </c>
      <c r="J13" s="250"/>
    </row>
    <row r="14" spans="2:10" ht="12.75" customHeight="1" x14ac:dyDescent="0.25">
      <c r="B14" s="251">
        <v>2</v>
      </c>
      <c r="C14" s="250"/>
      <c r="D14" s="251" t="s">
        <v>167</v>
      </c>
      <c r="E14" s="250"/>
      <c r="F14" s="252">
        <v>165856.78</v>
      </c>
      <c r="G14" s="250"/>
      <c r="H14" s="158" t="s">
        <v>168</v>
      </c>
      <c r="I14" s="251" t="s">
        <v>42</v>
      </c>
      <c r="J14" s="250"/>
    </row>
    <row r="15" spans="2:10" ht="12.75" customHeight="1" x14ac:dyDescent="0.25">
      <c r="B15" s="251">
        <v>3</v>
      </c>
      <c r="C15" s="250"/>
      <c r="D15" s="251" t="s">
        <v>169</v>
      </c>
      <c r="E15" s="250"/>
      <c r="F15" s="252">
        <v>166437.6</v>
      </c>
      <c r="G15" s="250"/>
      <c r="H15" s="158" t="s">
        <v>170</v>
      </c>
      <c r="I15" s="251" t="s">
        <v>42</v>
      </c>
      <c r="J15" s="250"/>
    </row>
    <row r="16" spans="2:10" x14ac:dyDescent="0.25">
      <c r="B16" s="253"/>
      <c r="C16" s="250"/>
      <c r="D16" s="253"/>
      <c r="E16" s="250"/>
      <c r="F16" s="254">
        <v>491200.82999999996</v>
      </c>
      <c r="G16" s="250"/>
      <c r="H16" s="159"/>
      <c r="I16" s="253"/>
      <c r="J16" s="250"/>
    </row>
    <row r="17" spans="2:10" ht="45.6" customHeight="1" x14ac:dyDescent="0.25">
      <c r="B17" s="248" t="s">
        <v>177</v>
      </c>
      <c r="C17" s="245"/>
      <c r="D17" s="245"/>
      <c r="E17" s="245"/>
      <c r="F17" s="245"/>
      <c r="G17" s="245"/>
      <c r="H17" s="245"/>
      <c r="I17" s="245"/>
      <c r="J17" s="245"/>
    </row>
    <row r="18" spans="2:10" ht="12.75" customHeight="1" x14ac:dyDescent="0.25">
      <c r="B18" s="249" t="s">
        <v>159</v>
      </c>
      <c r="C18" s="250"/>
      <c r="D18" s="249" t="s">
        <v>160</v>
      </c>
      <c r="E18" s="250"/>
      <c r="F18" s="249" t="s">
        <v>161</v>
      </c>
      <c r="G18" s="250"/>
      <c r="H18" s="157" t="s">
        <v>162</v>
      </c>
      <c r="I18" s="249" t="s">
        <v>163</v>
      </c>
      <c r="J18" s="250"/>
    </row>
    <row r="19" spans="2:10" ht="12.75" customHeight="1" x14ac:dyDescent="0.25">
      <c r="B19" s="251">
        <v>1</v>
      </c>
      <c r="C19" s="250"/>
      <c r="D19" s="251" t="s">
        <v>178</v>
      </c>
      <c r="E19" s="250"/>
      <c r="F19" s="252">
        <v>377.95</v>
      </c>
      <c r="G19" s="250"/>
      <c r="H19" s="158" t="s">
        <v>213</v>
      </c>
      <c r="I19" s="251" t="s">
        <v>180</v>
      </c>
      <c r="J19" s="250"/>
    </row>
    <row r="20" spans="2:10" ht="12.75" customHeight="1" x14ac:dyDescent="0.25">
      <c r="B20" s="251">
        <v>2</v>
      </c>
      <c r="C20" s="250"/>
      <c r="D20" s="251" t="s">
        <v>178</v>
      </c>
      <c r="E20" s="250"/>
      <c r="F20" s="252">
        <v>638.6</v>
      </c>
      <c r="G20" s="250"/>
      <c r="H20" s="158" t="s">
        <v>213</v>
      </c>
      <c r="I20" s="251" t="s">
        <v>180</v>
      </c>
      <c r="J20" s="250"/>
    </row>
    <row r="21" spans="2:10" ht="12.75" customHeight="1" x14ac:dyDescent="0.25">
      <c r="B21" s="251">
        <v>3</v>
      </c>
      <c r="C21" s="250"/>
      <c r="D21" s="251" t="s">
        <v>178</v>
      </c>
      <c r="E21" s="250"/>
      <c r="F21" s="252">
        <v>2475.9899999999998</v>
      </c>
      <c r="G21" s="250"/>
      <c r="H21" s="158" t="s">
        <v>179</v>
      </c>
      <c r="I21" s="251" t="s">
        <v>180</v>
      </c>
      <c r="J21" s="250"/>
    </row>
    <row r="22" spans="2:10" ht="12.75" customHeight="1" x14ac:dyDescent="0.25">
      <c r="B22" s="251">
        <v>4</v>
      </c>
      <c r="C22" s="250"/>
      <c r="D22" s="251" t="s">
        <v>178</v>
      </c>
      <c r="E22" s="250"/>
      <c r="F22" s="252">
        <v>1463.46</v>
      </c>
      <c r="G22" s="250"/>
      <c r="H22" s="158" t="s">
        <v>179</v>
      </c>
      <c r="I22" s="251" t="s">
        <v>180</v>
      </c>
      <c r="J22" s="250"/>
    </row>
    <row r="23" spans="2:10" ht="12.75" customHeight="1" x14ac:dyDescent="0.25">
      <c r="B23" s="251">
        <v>5</v>
      </c>
      <c r="C23" s="250"/>
      <c r="D23" s="251" t="s">
        <v>178</v>
      </c>
      <c r="E23" s="250"/>
      <c r="F23" s="252">
        <v>1106.1300000000001</v>
      </c>
      <c r="G23" s="250"/>
      <c r="H23" s="158" t="s">
        <v>183</v>
      </c>
      <c r="I23" s="251" t="s">
        <v>180</v>
      </c>
      <c r="J23" s="250"/>
    </row>
    <row r="24" spans="2:10" ht="12.75" customHeight="1" x14ac:dyDescent="0.25">
      <c r="B24" s="251">
        <v>6</v>
      </c>
      <c r="C24" s="250"/>
      <c r="D24" s="251" t="s">
        <v>178</v>
      </c>
      <c r="E24" s="250"/>
      <c r="F24" s="252">
        <v>1441.15</v>
      </c>
      <c r="G24" s="250"/>
      <c r="H24" s="158" t="s">
        <v>183</v>
      </c>
      <c r="I24" s="251" t="s">
        <v>180</v>
      </c>
      <c r="J24" s="250"/>
    </row>
    <row r="25" spans="2:10" ht="12.75" customHeight="1" x14ac:dyDescent="0.25">
      <c r="B25" s="251">
        <v>7</v>
      </c>
      <c r="C25" s="250"/>
      <c r="D25" s="251" t="s">
        <v>178</v>
      </c>
      <c r="E25" s="250"/>
      <c r="F25" s="252">
        <v>1634.44</v>
      </c>
      <c r="G25" s="250"/>
      <c r="H25" s="158" t="s">
        <v>184</v>
      </c>
      <c r="I25" s="251" t="s">
        <v>180</v>
      </c>
      <c r="J25" s="250"/>
    </row>
    <row r="26" spans="2:10" ht="12.75" customHeight="1" x14ac:dyDescent="0.25">
      <c r="B26" s="251">
        <v>8</v>
      </c>
      <c r="C26" s="250"/>
      <c r="D26" s="251" t="s">
        <v>178</v>
      </c>
      <c r="E26" s="250"/>
      <c r="F26" s="252">
        <v>479.92</v>
      </c>
      <c r="G26" s="250"/>
      <c r="H26" s="158" t="s">
        <v>184</v>
      </c>
      <c r="I26" s="251" t="s">
        <v>180</v>
      </c>
      <c r="J26" s="250"/>
    </row>
    <row r="27" spans="2:10" x14ac:dyDescent="0.25">
      <c r="B27" s="253"/>
      <c r="C27" s="250"/>
      <c r="D27" s="253"/>
      <c r="E27" s="250"/>
      <c r="F27" s="254">
        <v>9617.6400000000012</v>
      </c>
      <c r="G27" s="250"/>
      <c r="H27" s="159"/>
      <c r="I27" s="253"/>
      <c r="J27" s="250"/>
    </row>
    <row r="28" spans="2:10" ht="45.6" customHeight="1" x14ac:dyDescent="0.25">
      <c r="B28" s="248" t="s">
        <v>185</v>
      </c>
      <c r="C28" s="245"/>
      <c r="D28" s="245"/>
      <c r="E28" s="245"/>
      <c r="F28" s="245"/>
      <c r="G28" s="245"/>
      <c r="H28" s="245"/>
      <c r="I28" s="245"/>
      <c r="J28" s="245"/>
    </row>
    <row r="29" spans="2:10" ht="12.75" customHeight="1" x14ac:dyDescent="0.25">
      <c r="B29" s="249" t="s">
        <v>159</v>
      </c>
      <c r="C29" s="250"/>
      <c r="D29" s="249" t="s">
        <v>160</v>
      </c>
      <c r="E29" s="250"/>
      <c r="F29" s="249" t="s">
        <v>161</v>
      </c>
      <c r="G29" s="250"/>
      <c r="H29" s="157" t="s">
        <v>162</v>
      </c>
      <c r="I29" s="249" t="s">
        <v>163</v>
      </c>
      <c r="J29" s="250"/>
    </row>
    <row r="30" spans="2:10" ht="12.75" customHeight="1" x14ac:dyDescent="0.25">
      <c r="B30" s="251">
        <v>1</v>
      </c>
      <c r="C30" s="250"/>
      <c r="D30" s="251" t="s">
        <v>197</v>
      </c>
      <c r="E30" s="250"/>
      <c r="F30" s="252">
        <v>231.99</v>
      </c>
      <c r="G30" s="250"/>
      <c r="H30" s="158" t="s">
        <v>187</v>
      </c>
      <c r="I30" s="251" t="s">
        <v>367</v>
      </c>
      <c r="J30" s="250"/>
    </row>
    <row r="31" spans="2:10" ht="12.75" customHeight="1" x14ac:dyDescent="0.25">
      <c r="B31" s="251">
        <v>2</v>
      </c>
      <c r="C31" s="250"/>
      <c r="D31" s="251" t="s">
        <v>197</v>
      </c>
      <c r="E31" s="250"/>
      <c r="F31" s="252">
        <v>231.99</v>
      </c>
      <c r="G31" s="250"/>
      <c r="H31" s="158" t="s">
        <v>195</v>
      </c>
      <c r="I31" s="251" t="s">
        <v>368</v>
      </c>
      <c r="J31" s="250"/>
    </row>
    <row r="32" spans="2:10" ht="12.75" customHeight="1" x14ac:dyDescent="0.25">
      <c r="B32" s="251">
        <v>3</v>
      </c>
      <c r="C32" s="250"/>
      <c r="D32" s="251" t="s">
        <v>197</v>
      </c>
      <c r="E32" s="250"/>
      <c r="F32" s="252">
        <v>231.99</v>
      </c>
      <c r="G32" s="250"/>
      <c r="H32" s="158" t="s">
        <v>203</v>
      </c>
      <c r="I32" s="251" t="s">
        <v>369</v>
      </c>
      <c r="J32" s="250"/>
    </row>
    <row r="33" spans="2:10" ht="12.75" customHeight="1" x14ac:dyDescent="0.25">
      <c r="B33" s="251">
        <v>4</v>
      </c>
      <c r="C33" s="250"/>
      <c r="D33" s="251" t="s">
        <v>197</v>
      </c>
      <c r="E33" s="250"/>
      <c r="F33" s="252">
        <v>231.99</v>
      </c>
      <c r="G33" s="250"/>
      <c r="H33" s="158" t="s">
        <v>203</v>
      </c>
      <c r="I33" s="251" t="s">
        <v>370</v>
      </c>
      <c r="J33" s="250"/>
    </row>
    <row r="34" spans="2:10" ht="12.75" customHeight="1" x14ac:dyDescent="0.25">
      <c r="B34" s="251">
        <v>5</v>
      </c>
      <c r="C34" s="250"/>
      <c r="D34" s="251" t="s">
        <v>197</v>
      </c>
      <c r="E34" s="250"/>
      <c r="F34" s="252">
        <v>231.99</v>
      </c>
      <c r="G34" s="250"/>
      <c r="H34" s="158" t="s">
        <v>195</v>
      </c>
      <c r="I34" s="251" t="s">
        <v>371</v>
      </c>
      <c r="J34" s="250"/>
    </row>
    <row r="35" spans="2:10" ht="12.75" customHeight="1" x14ac:dyDescent="0.25">
      <c r="B35" s="251">
        <v>6</v>
      </c>
      <c r="C35" s="250"/>
      <c r="D35" s="251" t="s">
        <v>197</v>
      </c>
      <c r="E35" s="250"/>
      <c r="F35" s="252">
        <v>231.99</v>
      </c>
      <c r="G35" s="250"/>
      <c r="H35" s="158" t="s">
        <v>195</v>
      </c>
      <c r="I35" s="251" t="s">
        <v>372</v>
      </c>
      <c r="J35" s="250"/>
    </row>
    <row r="36" spans="2:10" ht="12.75" customHeight="1" x14ac:dyDescent="0.25">
      <c r="B36" s="251">
        <v>7</v>
      </c>
      <c r="C36" s="250"/>
      <c r="D36" s="251" t="s">
        <v>197</v>
      </c>
      <c r="E36" s="250"/>
      <c r="F36" s="252">
        <v>231.99</v>
      </c>
      <c r="G36" s="250"/>
      <c r="H36" s="158" t="s">
        <v>203</v>
      </c>
      <c r="I36" s="251" t="s">
        <v>373</v>
      </c>
      <c r="J36" s="250"/>
    </row>
    <row r="37" spans="2:10" ht="12.75" customHeight="1" x14ac:dyDescent="0.25">
      <c r="B37" s="251">
        <v>8</v>
      </c>
      <c r="C37" s="250"/>
      <c r="D37" s="251" t="s">
        <v>197</v>
      </c>
      <c r="E37" s="250"/>
      <c r="F37" s="252">
        <v>231.99</v>
      </c>
      <c r="G37" s="250"/>
      <c r="H37" s="158" t="s">
        <v>203</v>
      </c>
      <c r="I37" s="251" t="s">
        <v>374</v>
      </c>
      <c r="J37" s="250"/>
    </row>
    <row r="38" spans="2:10" ht="12.75" customHeight="1" x14ac:dyDescent="0.25">
      <c r="B38" s="251">
        <v>9</v>
      </c>
      <c r="C38" s="250"/>
      <c r="D38" s="251" t="s">
        <v>197</v>
      </c>
      <c r="E38" s="250"/>
      <c r="F38" s="252">
        <v>231.99</v>
      </c>
      <c r="G38" s="250"/>
      <c r="H38" s="158" t="s">
        <v>203</v>
      </c>
      <c r="I38" s="251" t="s">
        <v>375</v>
      </c>
      <c r="J38" s="250"/>
    </row>
    <row r="39" spans="2:10" ht="12.75" customHeight="1" x14ac:dyDescent="0.25">
      <c r="B39" s="251">
        <v>10</v>
      </c>
      <c r="C39" s="250"/>
      <c r="D39" s="251" t="s">
        <v>197</v>
      </c>
      <c r="E39" s="250"/>
      <c r="F39" s="252">
        <v>231.99</v>
      </c>
      <c r="G39" s="250"/>
      <c r="H39" s="158" t="s">
        <v>195</v>
      </c>
      <c r="I39" s="251" t="s">
        <v>376</v>
      </c>
      <c r="J39" s="250"/>
    </row>
    <row r="40" spans="2:10" ht="12.75" customHeight="1" x14ac:dyDescent="0.25">
      <c r="B40" s="251">
        <v>11</v>
      </c>
      <c r="C40" s="250"/>
      <c r="D40" s="251" t="s">
        <v>197</v>
      </c>
      <c r="E40" s="250"/>
      <c r="F40" s="252">
        <v>231.99</v>
      </c>
      <c r="G40" s="250"/>
      <c r="H40" s="158" t="s">
        <v>203</v>
      </c>
      <c r="I40" s="251" t="s">
        <v>377</v>
      </c>
      <c r="J40" s="250"/>
    </row>
    <row r="41" spans="2:10" ht="12.75" customHeight="1" x14ac:dyDescent="0.25">
      <c r="B41" s="251">
        <v>12</v>
      </c>
      <c r="C41" s="250"/>
      <c r="D41" s="251" t="s">
        <v>197</v>
      </c>
      <c r="E41" s="250"/>
      <c r="F41" s="252">
        <v>231.99</v>
      </c>
      <c r="G41" s="250"/>
      <c r="H41" s="158" t="s">
        <v>195</v>
      </c>
      <c r="I41" s="251" t="s">
        <v>378</v>
      </c>
      <c r="J41" s="250"/>
    </row>
    <row r="42" spans="2:10" ht="12.75" customHeight="1" x14ac:dyDescent="0.25">
      <c r="B42" s="251">
        <v>13</v>
      </c>
      <c r="C42" s="250"/>
      <c r="D42" s="251" t="s">
        <v>379</v>
      </c>
      <c r="E42" s="250"/>
      <c r="F42" s="252">
        <v>60</v>
      </c>
      <c r="G42" s="250"/>
      <c r="H42" s="158" t="s">
        <v>195</v>
      </c>
      <c r="I42" s="251" t="s">
        <v>374</v>
      </c>
      <c r="J42" s="250"/>
    </row>
    <row r="43" spans="2:10" ht="12.75" customHeight="1" x14ac:dyDescent="0.25">
      <c r="B43" s="251">
        <v>14</v>
      </c>
      <c r="C43" s="250"/>
      <c r="D43" s="251" t="s">
        <v>200</v>
      </c>
      <c r="E43" s="250"/>
      <c r="F43" s="252">
        <v>125.4</v>
      </c>
      <c r="G43" s="250"/>
      <c r="H43" s="158" t="s">
        <v>207</v>
      </c>
      <c r="I43" s="251" t="s">
        <v>380</v>
      </c>
      <c r="J43" s="250"/>
    </row>
    <row r="44" spans="2:10" ht="12.75" customHeight="1" x14ac:dyDescent="0.25">
      <c r="B44" s="251">
        <v>15</v>
      </c>
      <c r="C44" s="250"/>
      <c r="D44" s="251" t="s">
        <v>239</v>
      </c>
      <c r="E44" s="250"/>
      <c r="F44" s="252">
        <v>423.36</v>
      </c>
      <c r="G44" s="250"/>
      <c r="H44" s="158" t="s">
        <v>381</v>
      </c>
      <c r="I44" s="251" t="s">
        <v>382</v>
      </c>
      <c r="J44" s="250"/>
    </row>
    <row r="45" spans="2:10" ht="12.75" customHeight="1" x14ac:dyDescent="0.25">
      <c r="B45" s="251">
        <v>16</v>
      </c>
      <c r="C45" s="250"/>
      <c r="D45" s="251" t="s">
        <v>239</v>
      </c>
      <c r="E45" s="250"/>
      <c r="F45" s="252">
        <v>423.36</v>
      </c>
      <c r="G45" s="250"/>
      <c r="H45" s="158" t="s">
        <v>381</v>
      </c>
      <c r="I45" s="251" t="s">
        <v>383</v>
      </c>
      <c r="J45" s="250"/>
    </row>
    <row r="46" spans="2:10" ht="12.75" customHeight="1" x14ac:dyDescent="0.25">
      <c r="B46" s="251">
        <v>17</v>
      </c>
      <c r="C46" s="250"/>
      <c r="D46" s="251" t="s">
        <v>239</v>
      </c>
      <c r="E46" s="250"/>
      <c r="F46" s="252">
        <v>423.36</v>
      </c>
      <c r="G46" s="250"/>
      <c r="H46" s="158" t="s">
        <v>381</v>
      </c>
      <c r="I46" s="251" t="s">
        <v>384</v>
      </c>
      <c r="J46" s="250"/>
    </row>
    <row r="47" spans="2:10" ht="12.75" customHeight="1" x14ac:dyDescent="0.25">
      <c r="B47" s="251">
        <v>18</v>
      </c>
      <c r="C47" s="250"/>
      <c r="D47" s="251" t="s">
        <v>385</v>
      </c>
      <c r="E47" s="250"/>
      <c r="F47" s="252">
        <v>240</v>
      </c>
      <c r="G47" s="250"/>
      <c r="H47" s="158" t="s">
        <v>213</v>
      </c>
      <c r="I47" s="251" t="s">
        <v>386</v>
      </c>
      <c r="J47" s="250"/>
    </row>
    <row r="48" spans="2:10" ht="12.75" customHeight="1" x14ac:dyDescent="0.25">
      <c r="B48" s="251">
        <v>19</v>
      </c>
      <c r="C48" s="250"/>
      <c r="D48" s="251" t="s">
        <v>212</v>
      </c>
      <c r="E48" s="250"/>
      <c r="F48" s="252">
        <v>272.39999999999998</v>
      </c>
      <c r="G48" s="250"/>
      <c r="H48" s="158" t="s">
        <v>213</v>
      </c>
      <c r="I48" s="251" t="s">
        <v>387</v>
      </c>
      <c r="J48" s="250"/>
    </row>
    <row r="49" spans="2:10" ht="12.75" customHeight="1" x14ac:dyDescent="0.25">
      <c r="B49" s="251">
        <v>20</v>
      </c>
      <c r="C49" s="250"/>
      <c r="D49" s="251" t="s">
        <v>239</v>
      </c>
      <c r="E49" s="250"/>
      <c r="F49" s="252">
        <v>423.36</v>
      </c>
      <c r="G49" s="250"/>
      <c r="H49" s="158" t="s">
        <v>381</v>
      </c>
      <c r="I49" s="251" t="s">
        <v>388</v>
      </c>
      <c r="J49" s="250"/>
    </row>
    <row r="50" spans="2:10" ht="12.75" customHeight="1" x14ac:dyDescent="0.25">
      <c r="B50" s="251">
        <v>21</v>
      </c>
      <c r="C50" s="250"/>
      <c r="D50" s="251" t="s">
        <v>239</v>
      </c>
      <c r="E50" s="250"/>
      <c r="F50" s="252">
        <v>423.36</v>
      </c>
      <c r="G50" s="250"/>
      <c r="H50" s="158" t="s">
        <v>381</v>
      </c>
      <c r="I50" s="251" t="s">
        <v>378</v>
      </c>
      <c r="J50" s="250"/>
    </row>
    <row r="51" spans="2:10" ht="12.75" customHeight="1" x14ac:dyDescent="0.25">
      <c r="B51" s="251">
        <v>22</v>
      </c>
      <c r="C51" s="250"/>
      <c r="D51" s="251" t="s">
        <v>239</v>
      </c>
      <c r="E51" s="250"/>
      <c r="F51" s="252">
        <v>423.36</v>
      </c>
      <c r="G51" s="250"/>
      <c r="H51" s="158" t="s">
        <v>381</v>
      </c>
      <c r="I51" s="251" t="s">
        <v>389</v>
      </c>
      <c r="J51" s="250"/>
    </row>
    <row r="52" spans="2:10" ht="12.75" customHeight="1" x14ac:dyDescent="0.25">
      <c r="B52" s="251">
        <v>23</v>
      </c>
      <c r="C52" s="250"/>
      <c r="D52" s="251" t="s">
        <v>239</v>
      </c>
      <c r="E52" s="250"/>
      <c r="F52" s="252">
        <v>423.36</v>
      </c>
      <c r="G52" s="250"/>
      <c r="H52" s="158" t="s">
        <v>381</v>
      </c>
      <c r="I52" s="251" t="s">
        <v>369</v>
      </c>
      <c r="J52" s="250"/>
    </row>
    <row r="53" spans="2:10" ht="12.75" customHeight="1" x14ac:dyDescent="0.25">
      <c r="B53" s="251">
        <v>24</v>
      </c>
      <c r="C53" s="250"/>
      <c r="D53" s="251" t="s">
        <v>239</v>
      </c>
      <c r="E53" s="250"/>
      <c r="F53" s="252">
        <v>423.36</v>
      </c>
      <c r="G53" s="250"/>
      <c r="H53" s="158" t="s">
        <v>381</v>
      </c>
      <c r="I53" s="251" t="s">
        <v>390</v>
      </c>
      <c r="J53" s="250"/>
    </row>
    <row r="54" spans="2:10" ht="12.75" customHeight="1" x14ac:dyDescent="0.25">
      <c r="B54" s="251">
        <v>25</v>
      </c>
      <c r="C54" s="250"/>
      <c r="D54" s="251" t="s">
        <v>239</v>
      </c>
      <c r="E54" s="250"/>
      <c r="F54" s="252">
        <v>423.36</v>
      </c>
      <c r="G54" s="250"/>
      <c r="H54" s="158" t="s">
        <v>192</v>
      </c>
      <c r="I54" s="251" t="s">
        <v>391</v>
      </c>
      <c r="J54" s="250"/>
    </row>
    <row r="55" spans="2:10" ht="12.75" customHeight="1" x14ac:dyDescent="0.25">
      <c r="B55" s="251">
        <v>26</v>
      </c>
      <c r="C55" s="250"/>
      <c r="D55" s="251" t="s">
        <v>239</v>
      </c>
      <c r="E55" s="250"/>
      <c r="F55" s="252">
        <v>423.36</v>
      </c>
      <c r="G55" s="250"/>
      <c r="H55" s="158" t="s">
        <v>192</v>
      </c>
      <c r="I55" s="251" t="s">
        <v>392</v>
      </c>
      <c r="J55" s="250"/>
    </row>
    <row r="56" spans="2:10" ht="12.75" customHeight="1" x14ac:dyDescent="0.25">
      <c r="B56" s="251">
        <v>27</v>
      </c>
      <c r="C56" s="250"/>
      <c r="D56" s="251" t="s">
        <v>239</v>
      </c>
      <c r="E56" s="250"/>
      <c r="F56" s="252">
        <v>423.36</v>
      </c>
      <c r="G56" s="250"/>
      <c r="H56" s="158" t="s">
        <v>192</v>
      </c>
      <c r="I56" s="251" t="s">
        <v>393</v>
      </c>
      <c r="J56" s="250"/>
    </row>
    <row r="57" spans="2:10" ht="12.75" customHeight="1" x14ac:dyDescent="0.25">
      <c r="B57" s="251">
        <v>28</v>
      </c>
      <c r="C57" s="250"/>
      <c r="D57" s="251" t="s">
        <v>191</v>
      </c>
      <c r="E57" s="250"/>
      <c r="F57" s="252">
        <v>390.44</v>
      </c>
      <c r="G57" s="250"/>
      <c r="H57" s="158" t="s">
        <v>192</v>
      </c>
      <c r="I57" s="251" t="s">
        <v>394</v>
      </c>
      <c r="J57" s="250"/>
    </row>
    <row r="58" spans="2:10" ht="12.75" customHeight="1" x14ac:dyDescent="0.25">
      <c r="B58" s="251">
        <v>29</v>
      </c>
      <c r="C58" s="250"/>
      <c r="D58" s="251" t="s">
        <v>209</v>
      </c>
      <c r="E58" s="250"/>
      <c r="F58" s="252">
        <v>236.4</v>
      </c>
      <c r="G58" s="250"/>
      <c r="H58" s="158" t="s">
        <v>192</v>
      </c>
      <c r="I58" s="251" t="s">
        <v>395</v>
      </c>
      <c r="J58" s="250"/>
    </row>
    <row r="59" spans="2:10" ht="12.75" customHeight="1" x14ac:dyDescent="0.25">
      <c r="B59" s="251">
        <v>30</v>
      </c>
      <c r="C59" s="250"/>
      <c r="D59" s="251" t="s">
        <v>189</v>
      </c>
      <c r="E59" s="250"/>
      <c r="F59" s="252">
        <v>568.55999999999995</v>
      </c>
      <c r="G59" s="250"/>
      <c r="H59" s="158" t="s">
        <v>213</v>
      </c>
      <c r="I59" s="251" t="s">
        <v>396</v>
      </c>
      <c r="J59" s="250"/>
    </row>
    <row r="60" spans="2:10" ht="12.75" customHeight="1" x14ac:dyDescent="0.25">
      <c r="B60" s="251">
        <v>31</v>
      </c>
      <c r="C60" s="250"/>
      <c r="D60" s="251" t="s">
        <v>189</v>
      </c>
      <c r="E60" s="250"/>
      <c r="F60" s="252">
        <v>568.55999999999995</v>
      </c>
      <c r="G60" s="250"/>
      <c r="H60" s="158" t="s">
        <v>213</v>
      </c>
      <c r="I60" s="251" t="s">
        <v>387</v>
      </c>
      <c r="J60" s="250"/>
    </row>
    <row r="61" spans="2:10" ht="12.75" customHeight="1" x14ac:dyDescent="0.25">
      <c r="B61" s="251">
        <v>32</v>
      </c>
      <c r="C61" s="250"/>
      <c r="D61" s="251" t="s">
        <v>189</v>
      </c>
      <c r="E61" s="250"/>
      <c r="F61" s="252">
        <v>284.27999999999997</v>
      </c>
      <c r="G61" s="250"/>
      <c r="H61" s="158" t="s">
        <v>213</v>
      </c>
      <c r="I61" s="251" t="s">
        <v>397</v>
      </c>
      <c r="J61" s="250"/>
    </row>
    <row r="62" spans="2:10" ht="12.75" customHeight="1" x14ac:dyDescent="0.25">
      <c r="B62" s="251">
        <v>33</v>
      </c>
      <c r="C62" s="250"/>
      <c r="D62" s="251" t="s">
        <v>189</v>
      </c>
      <c r="E62" s="250"/>
      <c r="F62" s="252">
        <v>568.55999999999995</v>
      </c>
      <c r="G62" s="250"/>
      <c r="H62" s="158" t="s">
        <v>213</v>
      </c>
      <c r="I62" s="251" t="s">
        <v>397</v>
      </c>
      <c r="J62" s="250"/>
    </row>
    <row r="63" spans="2:10" ht="12.75" customHeight="1" x14ac:dyDescent="0.25">
      <c r="B63" s="251">
        <v>34</v>
      </c>
      <c r="C63" s="250"/>
      <c r="D63" s="251" t="s">
        <v>200</v>
      </c>
      <c r="E63" s="250"/>
      <c r="F63" s="252">
        <v>188.1</v>
      </c>
      <c r="G63" s="250"/>
      <c r="H63" s="158" t="s">
        <v>220</v>
      </c>
      <c r="I63" s="251" t="s">
        <v>398</v>
      </c>
      <c r="J63" s="250"/>
    </row>
    <row r="64" spans="2:10" ht="12.75" customHeight="1" x14ac:dyDescent="0.25">
      <c r="B64" s="251">
        <v>35</v>
      </c>
      <c r="C64" s="250"/>
      <c r="D64" s="251" t="s">
        <v>200</v>
      </c>
      <c r="E64" s="250"/>
      <c r="F64" s="252">
        <v>188.1</v>
      </c>
      <c r="G64" s="250"/>
      <c r="H64" s="158" t="s">
        <v>220</v>
      </c>
      <c r="I64" s="251" t="s">
        <v>399</v>
      </c>
      <c r="J64" s="250"/>
    </row>
    <row r="65" spans="2:10" ht="12.75" customHeight="1" x14ac:dyDescent="0.25">
      <c r="B65" s="251">
        <v>36</v>
      </c>
      <c r="C65" s="250"/>
      <c r="D65" s="251" t="s">
        <v>200</v>
      </c>
      <c r="E65" s="250"/>
      <c r="F65" s="252">
        <v>188.1</v>
      </c>
      <c r="G65" s="250"/>
      <c r="H65" s="158" t="s">
        <v>220</v>
      </c>
      <c r="I65" s="251" t="s">
        <v>400</v>
      </c>
      <c r="J65" s="250"/>
    </row>
    <row r="66" spans="2:10" ht="12.75" customHeight="1" x14ac:dyDescent="0.25">
      <c r="B66" s="251">
        <v>37</v>
      </c>
      <c r="C66" s="250"/>
      <c r="D66" s="251" t="s">
        <v>189</v>
      </c>
      <c r="E66" s="250"/>
      <c r="F66" s="252">
        <v>189.52</v>
      </c>
      <c r="G66" s="250"/>
      <c r="H66" s="158" t="s">
        <v>213</v>
      </c>
      <c r="I66" s="251" t="s">
        <v>382</v>
      </c>
      <c r="J66" s="250"/>
    </row>
    <row r="67" spans="2:10" ht="12.75" customHeight="1" x14ac:dyDescent="0.25">
      <c r="B67" s="251">
        <v>38</v>
      </c>
      <c r="C67" s="250"/>
      <c r="D67" s="251" t="s">
        <v>189</v>
      </c>
      <c r="E67" s="250"/>
      <c r="F67" s="252">
        <v>284.27999999999997</v>
      </c>
      <c r="G67" s="250"/>
      <c r="H67" s="158" t="s">
        <v>213</v>
      </c>
      <c r="I67" s="251" t="s">
        <v>396</v>
      </c>
      <c r="J67" s="250"/>
    </row>
    <row r="68" spans="2:10" ht="12.75" customHeight="1" x14ac:dyDescent="0.25">
      <c r="B68" s="251">
        <v>39</v>
      </c>
      <c r="C68" s="250"/>
      <c r="D68" s="251" t="s">
        <v>200</v>
      </c>
      <c r="E68" s="250"/>
      <c r="F68" s="252">
        <v>188.1</v>
      </c>
      <c r="G68" s="250"/>
      <c r="H68" s="158" t="s">
        <v>222</v>
      </c>
      <c r="I68" s="251" t="s">
        <v>370</v>
      </c>
      <c r="J68" s="250"/>
    </row>
    <row r="69" spans="2:10" ht="12.75" customHeight="1" x14ac:dyDescent="0.25">
      <c r="B69" s="251">
        <v>40</v>
      </c>
      <c r="C69" s="250"/>
      <c r="D69" s="251" t="s">
        <v>200</v>
      </c>
      <c r="E69" s="250"/>
      <c r="F69" s="252">
        <v>188.1</v>
      </c>
      <c r="G69" s="250"/>
      <c r="H69" s="158" t="s">
        <v>222</v>
      </c>
      <c r="I69" s="251" t="s">
        <v>376</v>
      </c>
      <c r="J69" s="250"/>
    </row>
    <row r="70" spans="2:10" ht="12.75" customHeight="1" x14ac:dyDescent="0.25">
      <c r="B70" s="251">
        <v>41</v>
      </c>
      <c r="C70" s="250"/>
      <c r="D70" s="251" t="s">
        <v>200</v>
      </c>
      <c r="E70" s="250"/>
      <c r="F70" s="252">
        <v>188.1</v>
      </c>
      <c r="G70" s="250"/>
      <c r="H70" s="158" t="s">
        <v>222</v>
      </c>
      <c r="I70" s="251" t="s">
        <v>371</v>
      </c>
      <c r="J70" s="250"/>
    </row>
    <row r="71" spans="2:10" ht="12.75" customHeight="1" x14ac:dyDescent="0.25">
      <c r="B71" s="251">
        <v>42</v>
      </c>
      <c r="C71" s="250"/>
      <c r="D71" s="251" t="s">
        <v>248</v>
      </c>
      <c r="E71" s="250"/>
      <c r="F71" s="252">
        <v>30</v>
      </c>
      <c r="G71" s="250"/>
      <c r="H71" s="158" t="s">
        <v>222</v>
      </c>
      <c r="I71" s="251" t="s">
        <v>401</v>
      </c>
      <c r="J71" s="250"/>
    </row>
    <row r="72" spans="2:10" ht="12.75" customHeight="1" x14ac:dyDescent="0.25">
      <c r="B72" s="251">
        <v>43</v>
      </c>
      <c r="C72" s="250"/>
      <c r="D72" s="251" t="s">
        <v>200</v>
      </c>
      <c r="E72" s="250"/>
      <c r="F72" s="252">
        <v>188.1</v>
      </c>
      <c r="G72" s="250"/>
      <c r="H72" s="158" t="s">
        <v>222</v>
      </c>
      <c r="I72" s="251" t="s">
        <v>402</v>
      </c>
      <c r="J72" s="250"/>
    </row>
    <row r="73" spans="2:10" ht="12.75" customHeight="1" x14ac:dyDescent="0.25">
      <c r="B73" s="251">
        <v>44</v>
      </c>
      <c r="C73" s="250"/>
      <c r="D73" s="251" t="s">
        <v>191</v>
      </c>
      <c r="E73" s="250"/>
      <c r="F73" s="252">
        <v>390.44</v>
      </c>
      <c r="G73" s="250"/>
      <c r="H73" s="158" t="s">
        <v>192</v>
      </c>
      <c r="I73" s="251" t="s">
        <v>403</v>
      </c>
      <c r="J73" s="250"/>
    </row>
    <row r="74" spans="2:10" ht="12.75" customHeight="1" x14ac:dyDescent="0.25">
      <c r="B74" s="251">
        <v>45</v>
      </c>
      <c r="C74" s="250"/>
      <c r="D74" s="251" t="s">
        <v>212</v>
      </c>
      <c r="E74" s="250"/>
      <c r="F74" s="252">
        <v>272.39999999999998</v>
      </c>
      <c r="G74" s="250"/>
      <c r="H74" s="158" t="s">
        <v>404</v>
      </c>
      <c r="I74" s="251" t="s">
        <v>405</v>
      </c>
      <c r="J74" s="250"/>
    </row>
    <row r="75" spans="2:10" ht="12.75" customHeight="1" x14ac:dyDescent="0.25">
      <c r="B75" s="251">
        <v>46</v>
      </c>
      <c r="C75" s="250"/>
      <c r="D75" s="251" t="s">
        <v>248</v>
      </c>
      <c r="E75" s="250"/>
      <c r="F75" s="252">
        <v>92.7</v>
      </c>
      <c r="G75" s="250"/>
      <c r="H75" s="158" t="s">
        <v>173</v>
      </c>
      <c r="I75" s="251" t="s">
        <v>401</v>
      </c>
      <c r="J75" s="250"/>
    </row>
    <row r="76" spans="2:10" ht="12.75" customHeight="1" x14ac:dyDescent="0.25">
      <c r="B76" s="251">
        <v>47</v>
      </c>
      <c r="C76" s="250"/>
      <c r="D76" s="251" t="s">
        <v>200</v>
      </c>
      <c r="E76" s="250"/>
      <c r="F76" s="252">
        <v>188.1</v>
      </c>
      <c r="G76" s="250"/>
      <c r="H76" s="158" t="s">
        <v>173</v>
      </c>
      <c r="I76" s="251" t="s">
        <v>406</v>
      </c>
      <c r="J76" s="250"/>
    </row>
    <row r="77" spans="2:10" ht="12.75" customHeight="1" x14ac:dyDescent="0.25">
      <c r="B77" s="251">
        <v>48</v>
      </c>
      <c r="C77" s="250"/>
      <c r="D77" s="251" t="s">
        <v>200</v>
      </c>
      <c r="E77" s="250"/>
      <c r="F77" s="252">
        <v>188.1</v>
      </c>
      <c r="G77" s="250"/>
      <c r="H77" s="158" t="s">
        <v>173</v>
      </c>
      <c r="I77" s="251" t="s">
        <v>407</v>
      </c>
      <c r="J77" s="250"/>
    </row>
    <row r="78" spans="2:10" ht="12.75" customHeight="1" x14ac:dyDescent="0.25">
      <c r="B78" s="251">
        <v>49</v>
      </c>
      <c r="C78" s="250"/>
      <c r="D78" s="251" t="s">
        <v>200</v>
      </c>
      <c r="E78" s="250"/>
      <c r="F78" s="252">
        <v>188.1</v>
      </c>
      <c r="G78" s="250"/>
      <c r="H78" s="158" t="s">
        <v>173</v>
      </c>
      <c r="I78" s="251" t="s">
        <v>408</v>
      </c>
      <c r="J78" s="250"/>
    </row>
    <row r="79" spans="2:10" ht="12.75" customHeight="1" x14ac:dyDescent="0.25">
      <c r="B79" s="251">
        <v>50</v>
      </c>
      <c r="C79" s="250"/>
      <c r="D79" s="251" t="s">
        <v>200</v>
      </c>
      <c r="E79" s="250"/>
      <c r="F79" s="252">
        <v>188.1</v>
      </c>
      <c r="G79" s="250"/>
      <c r="H79" s="158" t="s">
        <v>173</v>
      </c>
      <c r="I79" s="251" t="s">
        <v>409</v>
      </c>
      <c r="J79" s="250"/>
    </row>
    <row r="80" spans="2:10" ht="12.75" customHeight="1" x14ac:dyDescent="0.25">
      <c r="B80" s="251">
        <v>51</v>
      </c>
      <c r="C80" s="250"/>
      <c r="D80" s="251" t="s">
        <v>200</v>
      </c>
      <c r="E80" s="250"/>
      <c r="F80" s="252">
        <v>188.1</v>
      </c>
      <c r="G80" s="250"/>
      <c r="H80" s="158" t="s">
        <v>173</v>
      </c>
      <c r="I80" s="251" t="s">
        <v>410</v>
      </c>
      <c r="J80" s="250"/>
    </row>
    <row r="81" spans="2:10" ht="12.75" customHeight="1" x14ac:dyDescent="0.25">
      <c r="B81" s="251">
        <v>52</v>
      </c>
      <c r="C81" s="250"/>
      <c r="D81" s="251" t="s">
        <v>200</v>
      </c>
      <c r="E81" s="250"/>
      <c r="F81" s="252">
        <v>188.1</v>
      </c>
      <c r="G81" s="250"/>
      <c r="H81" s="158" t="s">
        <v>173</v>
      </c>
      <c r="I81" s="251" t="s">
        <v>411</v>
      </c>
      <c r="J81" s="250"/>
    </row>
    <row r="82" spans="2:10" ht="12.75" customHeight="1" x14ac:dyDescent="0.25">
      <c r="B82" s="251">
        <v>53</v>
      </c>
      <c r="C82" s="250"/>
      <c r="D82" s="251" t="s">
        <v>200</v>
      </c>
      <c r="E82" s="250"/>
      <c r="F82" s="252">
        <v>188.1</v>
      </c>
      <c r="G82" s="250"/>
      <c r="H82" s="158" t="s">
        <v>173</v>
      </c>
      <c r="I82" s="251" t="s">
        <v>412</v>
      </c>
      <c r="J82" s="250"/>
    </row>
    <row r="83" spans="2:10" ht="12.75" customHeight="1" x14ac:dyDescent="0.25">
      <c r="B83" s="251">
        <v>54</v>
      </c>
      <c r="C83" s="250"/>
      <c r="D83" s="251" t="s">
        <v>200</v>
      </c>
      <c r="E83" s="250"/>
      <c r="F83" s="252">
        <v>188.1</v>
      </c>
      <c r="G83" s="250"/>
      <c r="H83" s="158" t="s">
        <v>173</v>
      </c>
      <c r="I83" s="251" t="s">
        <v>413</v>
      </c>
      <c r="J83" s="250"/>
    </row>
    <row r="84" spans="2:10" ht="12.75" customHeight="1" x14ac:dyDescent="0.25">
      <c r="B84" s="251">
        <v>55</v>
      </c>
      <c r="C84" s="250"/>
      <c r="D84" s="251" t="s">
        <v>200</v>
      </c>
      <c r="E84" s="250"/>
      <c r="F84" s="252">
        <v>188.1</v>
      </c>
      <c r="G84" s="250"/>
      <c r="H84" s="158" t="s">
        <v>173</v>
      </c>
      <c r="I84" s="251" t="s">
        <v>414</v>
      </c>
      <c r="J84" s="250"/>
    </row>
    <row r="85" spans="2:10" ht="12.75" customHeight="1" x14ac:dyDescent="0.25">
      <c r="B85" s="251">
        <v>56</v>
      </c>
      <c r="C85" s="250"/>
      <c r="D85" s="251" t="s">
        <v>258</v>
      </c>
      <c r="E85" s="250"/>
      <c r="F85" s="252">
        <v>183.6</v>
      </c>
      <c r="G85" s="250"/>
      <c r="H85" s="158" t="s">
        <v>168</v>
      </c>
      <c r="I85" s="251" t="s">
        <v>387</v>
      </c>
      <c r="J85" s="250"/>
    </row>
    <row r="86" spans="2:10" ht="12.75" customHeight="1" x14ac:dyDescent="0.25">
      <c r="B86" s="251">
        <v>57</v>
      </c>
      <c r="C86" s="250"/>
      <c r="D86" s="251" t="s">
        <v>258</v>
      </c>
      <c r="E86" s="250"/>
      <c r="F86" s="252">
        <v>183.6</v>
      </c>
      <c r="G86" s="250"/>
      <c r="H86" s="158" t="s">
        <v>173</v>
      </c>
      <c r="I86" s="251" t="s">
        <v>415</v>
      </c>
      <c r="J86" s="250"/>
    </row>
    <row r="87" spans="2:10" ht="12.75" customHeight="1" x14ac:dyDescent="0.25">
      <c r="B87" s="251">
        <v>58</v>
      </c>
      <c r="C87" s="250"/>
      <c r="D87" s="251" t="s">
        <v>258</v>
      </c>
      <c r="E87" s="250"/>
      <c r="F87" s="252">
        <v>183.6</v>
      </c>
      <c r="G87" s="250"/>
      <c r="H87" s="158" t="s">
        <v>244</v>
      </c>
      <c r="I87" s="251" t="s">
        <v>394</v>
      </c>
      <c r="J87" s="250"/>
    </row>
    <row r="88" spans="2:10" ht="12.75" customHeight="1" x14ac:dyDescent="0.25">
      <c r="B88" s="251">
        <v>59</v>
      </c>
      <c r="C88" s="250"/>
      <c r="D88" s="251" t="s">
        <v>200</v>
      </c>
      <c r="E88" s="250"/>
      <c r="F88" s="252">
        <v>188.1</v>
      </c>
      <c r="G88" s="250"/>
      <c r="H88" s="158" t="s">
        <v>247</v>
      </c>
      <c r="I88" s="251" t="s">
        <v>416</v>
      </c>
      <c r="J88" s="250"/>
    </row>
    <row r="89" spans="2:10" ht="12.75" customHeight="1" x14ac:dyDescent="0.25">
      <c r="B89" s="251">
        <v>60</v>
      </c>
      <c r="C89" s="250"/>
      <c r="D89" s="251" t="s">
        <v>200</v>
      </c>
      <c r="E89" s="250"/>
      <c r="F89" s="252">
        <v>188.1</v>
      </c>
      <c r="G89" s="250"/>
      <c r="H89" s="158" t="s">
        <v>247</v>
      </c>
      <c r="I89" s="251" t="s">
        <v>417</v>
      </c>
      <c r="J89" s="250"/>
    </row>
    <row r="90" spans="2:10" ht="12.75" customHeight="1" x14ac:dyDescent="0.25">
      <c r="B90" s="251">
        <v>61</v>
      </c>
      <c r="C90" s="250"/>
      <c r="D90" s="251" t="s">
        <v>418</v>
      </c>
      <c r="E90" s="250"/>
      <c r="F90" s="252">
        <v>188.1</v>
      </c>
      <c r="G90" s="250"/>
      <c r="H90" s="158" t="s">
        <v>247</v>
      </c>
      <c r="I90" s="251" t="s">
        <v>382</v>
      </c>
      <c r="J90" s="250"/>
    </row>
    <row r="91" spans="2:10" ht="12.75" customHeight="1" x14ac:dyDescent="0.25">
      <c r="B91" s="251">
        <v>62</v>
      </c>
      <c r="C91" s="250"/>
      <c r="D91" s="251" t="s">
        <v>200</v>
      </c>
      <c r="E91" s="250"/>
      <c r="F91" s="252">
        <v>188.1</v>
      </c>
      <c r="G91" s="250"/>
      <c r="H91" s="158" t="s">
        <v>419</v>
      </c>
      <c r="I91" s="251" t="s">
        <v>403</v>
      </c>
      <c r="J91" s="250"/>
    </row>
    <row r="92" spans="2:10" ht="12.75" customHeight="1" x14ac:dyDescent="0.25">
      <c r="B92" s="251">
        <v>63</v>
      </c>
      <c r="C92" s="250"/>
      <c r="D92" s="251" t="s">
        <v>420</v>
      </c>
      <c r="E92" s="250"/>
      <c r="F92" s="252">
        <v>191.52</v>
      </c>
      <c r="G92" s="250"/>
      <c r="H92" s="158" t="s">
        <v>419</v>
      </c>
      <c r="I92" s="251" t="s">
        <v>421</v>
      </c>
      <c r="J92" s="250"/>
    </row>
    <row r="93" spans="2:10" ht="12.75" customHeight="1" x14ac:dyDescent="0.25">
      <c r="B93" s="251">
        <v>64</v>
      </c>
      <c r="C93" s="250"/>
      <c r="D93" s="251" t="s">
        <v>420</v>
      </c>
      <c r="E93" s="250"/>
      <c r="F93" s="252">
        <v>191.52</v>
      </c>
      <c r="G93" s="250"/>
      <c r="H93" s="158" t="s">
        <v>250</v>
      </c>
      <c r="I93" s="251" t="s">
        <v>422</v>
      </c>
      <c r="J93" s="250"/>
    </row>
    <row r="94" spans="2:10" ht="12.75" customHeight="1" x14ac:dyDescent="0.25">
      <c r="B94" s="251">
        <v>65</v>
      </c>
      <c r="C94" s="250"/>
      <c r="D94" s="251" t="s">
        <v>420</v>
      </c>
      <c r="E94" s="250"/>
      <c r="F94" s="252">
        <v>191.52</v>
      </c>
      <c r="G94" s="250"/>
      <c r="H94" s="158" t="s">
        <v>250</v>
      </c>
      <c r="I94" s="251" t="s">
        <v>417</v>
      </c>
      <c r="J94" s="250"/>
    </row>
    <row r="95" spans="2:10" ht="12.75" customHeight="1" x14ac:dyDescent="0.25">
      <c r="B95" s="251">
        <v>66</v>
      </c>
      <c r="C95" s="250"/>
      <c r="D95" s="251" t="s">
        <v>420</v>
      </c>
      <c r="E95" s="250"/>
      <c r="F95" s="252">
        <v>191.52</v>
      </c>
      <c r="G95" s="250"/>
      <c r="H95" s="158" t="s">
        <v>250</v>
      </c>
      <c r="I95" s="251" t="s">
        <v>423</v>
      </c>
      <c r="J95" s="250"/>
    </row>
    <row r="96" spans="2:10" ht="12.75" customHeight="1" x14ac:dyDescent="0.25">
      <c r="B96" s="251">
        <v>67</v>
      </c>
      <c r="C96" s="250"/>
      <c r="D96" s="251" t="s">
        <v>252</v>
      </c>
      <c r="E96" s="250"/>
      <c r="F96" s="252">
        <v>175.56</v>
      </c>
      <c r="G96" s="250"/>
      <c r="H96" s="158" t="s">
        <v>250</v>
      </c>
      <c r="I96" s="251" t="s">
        <v>424</v>
      </c>
      <c r="J96" s="250"/>
    </row>
    <row r="97" spans="2:10" ht="12.75" customHeight="1" x14ac:dyDescent="0.25">
      <c r="B97" s="251">
        <v>68</v>
      </c>
      <c r="C97" s="250"/>
      <c r="D97" s="251" t="s">
        <v>425</v>
      </c>
      <c r="E97" s="250"/>
      <c r="F97" s="252">
        <v>338.58</v>
      </c>
      <c r="G97" s="250"/>
      <c r="H97" s="158" t="s">
        <v>254</v>
      </c>
      <c r="I97" s="251" t="s">
        <v>373</v>
      </c>
      <c r="J97" s="250"/>
    </row>
    <row r="98" spans="2:10" ht="12.75" customHeight="1" x14ac:dyDescent="0.25">
      <c r="B98" s="251">
        <v>69</v>
      </c>
      <c r="C98" s="250"/>
      <c r="D98" s="251" t="s">
        <v>425</v>
      </c>
      <c r="E98" s="250"/>
      <c r="F98" s="252">
        <v>338.58</v>
      </c>
      <c r="G98" s="250"/>
      <c r="H98" s="158" t="s">
        <v>426</v>
      </c>
      <c r="I98" s="251" t="s">
        <v>424</v>
      </c>
      <c r="J98" s="250"/>
    </row>
    <row r="99" spans="2:10" ht="12.75" customHeight="1" x14ac:dyDescent="0.25">
      <c r="B99" s="251">
        <v>70</v>
      </c>
      <c r="C99" s="250"/>
      <c r="D99" s="251" t="s">
        <v>427</v>
      </c>
      <c r="E99" s="250"/>
      <c r="F99" s="252">
        <v>338.58</v>
      </c>
      <c r="G99" s="250"/>
      <c r="H99" s="158" t="s">
        <v>426</v>
      </c>
      <c r="I99" s="251" t="s">
        <v>416</v>
      </c>
      <c r="J99" s="250"/>
    </row>
    <row r="100" spans="2:10" ht="12.75" customHeight="1" x14ac:dyDescent="0.25">
      <c r="B100" s="251">
        <v>71</v>
      </c>
      <c r="C100" s="250"/>
      <c r="D100" s="251" t="s">
        <v>252</v>
      </c>
      <c r="E100" s="250"/>
      <c r="F100" s="252">
        <v>62.7</v>
      </c>
      <c r="G100" s="250"/>
      <c r="H100" s="158" t="s">
        <v>256</v>
      </c>
      <c r="I100" s="251" t="s">
        <v>428</v>
      </c>
      <c r="J100" s="250"/>
    </row>
    <row r="101" spans="2:10" ht="12.75" customHeight="1" x14ac:dyDescent="0.25">
      <c r="B101" s="251">
        <v>72</v>
      </c>
      <c r="C101" s="250"/>
      <c r="D101" s="251" t="s">
        <v>252</v>
      </c>
      <c r="E101" s="250"/>
      <c r="F101" s="252">
        <v>30</v>
      </c>
      <c r="G101" s="250"/>
      <c r="H101" s="158" t="s">
        <v>256</v>
      </c>
      <c r="I101" s="251" t="s">
        <v>429</v>
      </c>
      <c r="J101" s="250"/>
    </row>
    <row r="102" spans="2:10" ht="12.75" customHeight="1" x14ac:dyDescent="0.25">
      <c r="B102" s="251">
        <v>73</v>
      </c>
      <c r="C102" s="250"/>
      <c r="D102" s="251" t="s">
        <v>255</v>
      </c>
      <c r="E102" s="250"/>
      <c r="F102" s="252">
        <v>183.6</v>
      </c>
      <c r="G102" s="250"/>
      <c r="H102" s="158" t="s">
        <v>256</v>
      </c>
      <c r="I102" s="251" t="s">
        <v>387</v>
      </c>
      <c r="J102" s="250"/>
    </row>
    <row r="103" spans="2:10" ht="12.75" customHeight="1" x14ac:dyDescent="0.25">
      <c r="B103" s="251">
        <v>74</v>
      </c>
      <c r="C103" s="250"/>
      <c r="D103" s="251" t="s">
        <v>425</v>
      </c>
      <c r="E103" s="250"/>
      <c r="F103" s="252">
        <v>338.58</v>
      </c>
      <c r="G103" s="250"/>
      <c r="H103" s="158" t="s">
        <v>181</v>
      </c>
      <c r="I103" s="251" t="s">
        <v>421</v>
      </c>
      <c r="J103" s="250"/>
    </row>
    <row r="104" spans="2:10" ht="12.75" customHeight="1" x14ac:dyDescent="0.25">
      <c r="B104" s="251">
        <v>75</v>
      </c>
      <c r="C104" s="250"/>
      <c r="D104" s="251" t="s">
        <v>425</v>
      </c>
      <c r="E104" s="250"/>
      <c r="F104" s="252">
        <v>338.58</v>
      </c>
      <c r="G104" s="250"/>
      <c r="H104" s="158" t="s">
        <v>181</v>
      </c>
      <c r="I104" s="251" t="s">
        <v>423</v>
      </c>
      <c r="J104" s="250"/>
    </row>
    <row r="105" spans="2:10" ht="12.75" customHeight="1" x14ac:dyDescent="0.25">
      <c r="B105" s="251">
        <v>76</v>
      </c>
      <c r="C105" s="250"/>
      <c r="D105" s="251" t="s">
        <v>425</v>
      </c>
      <c r="E105" s="250"/>
      <c r="F105" s="252">
        <v>183.6</v>
      </c>
      <c r="G105" s="250"/>
      <c r="H105" s="158" t="s">
        <v>181</v>
      </c>
      <c r="I105" s="251" t="s">
        <v>394</v>
      </c>
      <c r="J105" s="250"/>
    </row>
    <row r="106" spans="2:10" ht="12.75" customHeight="1" x14ac:dyDescent="0.25">
      <c r="B106" s="251">
        <v>77</v>
      </c>
      <c r="C106" s="250"/>
      <c r="D106" s="251" t="s">
        <v>209</v>
      </c>
      <c r="E106" s="250"/>
      <c r="F106" s="252">
        <v>315.2</v>
      </c>
      <c r="G106" s="250"/>
      <c r="H106" s="158" t="s">
        <v>181</v>
      </c>
      <c r="I106" s="251" t="s">
        <v>430</v>
      </c>
      <c r="J106" s="250"/>
    </row>
    <row r="107" spans="2:10" ht="12.75" customHeight="1" x14ac:dyDescent="0.25">
      <c r="B107" s="251">
        <v>78</v>
      </c>
      <c r="C107" s="250"/>
      <c r="D107" s="251" t="s">
        <v>425</v>
      </c>
      <c r="E107" s="250"/>
      <c r="F107" s="252">
        <v>338.58</v>
      </c>
      <c r="G107" s="250"/>
      <c r="H107" s="158" t="s">
        <v>181</v>
      </c>
      <c r="I107" s="251" t="s">
        <v>417</v>
      </c>
      <c r="J107" s="250"/>
    </row>
    <row r="108" spans="2:10" ht="12.75" customHeight="1" x14ac:dyDescent="0.25">
      <c r="B108" s="251">
        <v>79</v>
      </c>
      <c r="C108" s="250"/>
      <c r="D108" s="251" t="s">
        <v>265</v>
      </c>
      <c r="E108" s="250"/>
      <c r="F108" s="252">
        <v>244.77</v>
      </c>
      <c r="G108" s="250"/>
      <c r="H108" s="158" t="s">
        <v>182</v>
      </c>
      <c r="I108" s="251" t="s">
        <v>431</v>
      </c>
      <c r="J108" s="250"/>
    </row>
    <row r="109" spans="2:10" ht="12.75" customHeight="1" x14ac:dyDescent="0.25">
      <c r="B109" s="251">
        <v>80</v>
      </c>
      <c r="C109" s="250"/>
      <c r="D109" s="251" t="s">
        <v>258</v>
      </c>
      <c r="E109" s="250"/>
      <c r="F109" s="252">
        <v>244.8</v>
      </c>
      <c r="G109" s="250"/>
      <c r="H109" s="158" t="s">
        <v>182</v>
      </c>
      <c r="I109" s="251" t="s">
        <v>432</v>
      </c>
      <c r="J109" s="250"/>
    </row>
    <row r="110" spans="2:10" ht="12.75" customHeight="1" x14ac:dyDescent="0.25">
      <c r="B110" s="251">
        <v>81</v>
      </c>
      <c r="C110" s="250"/>
      <c r="D110" s="251" t="s">
        <v>265</v>
      </c>
      <c r="E110" s="250"/>
      <c r="F110" s="252">
        <v>179.1</v>
      </c>
      <c r="G110" s="250"/>
      <c r="H110" s="158" t="s">
        <v>182</v>
      </c>
      <c r="I110" s="251" t="s">
        <v>387</v>
      </c>
      <c r="J110" s="250"/>
    </row>
    <row r="111" spans="2:10" ht="12.75" customHeight="1" x14ac:dyDescent="0.25">
      <c r="B111" s="251">
        <v>82</v>
      </c>
      <c r="C111" s="250"/>
      <c r="D111" s="251" t="s">
        <v>258</v>
      </c>
      <c r="E111" s="250"/>
      <c r="F111" s="252">
        <v>244.8</v>
      </c>
      <c r="G111" s="250"/>
      <c r="H111" s="158" t="s">
        <v>182</v>
      </c>
      <c r="I111" s="251" t="s">
        <v>433</v>
      </c>
      <c r="J111" s="250"/>
    </row>
    <row r="112" spans="2:10" ht="12.75" customHeight="1" x14ac:dyDescent="0.25">
      <c r="B112" s="251">
        <v>83</v>
      </c>
      <c r="C112" s="250"/>
      <c r="D112" s="251" t="s">
        <v>258</v>
      </c>
      <c r="E112" s="250"/>
      <c r="F112" s="252">
        <v>244.8</v>
      </c>
      <c r="G112" s="250"/>
      <c r="H112" s="158" t="s">
        <v>182</v>
      </c>
      <c r="I112" s="251" t="s">
        <v>374</v>
      </c>
      <c r="J112" s="250"/>
    </row>
    <row r="113" spans="2:10" ht="12.75" customHeight="1" x14ac:dyDescent="0.25">
      <c r="B113" s="251">
        <v>84</v>
      </c>
      <c r="C113" s="250"/>
      <c r="D113" s="251" t="s">
        <v>252</v>
      </c>
      <c r="E113" s="250"/>
      <c r="F113" s="252">
        <v>30</v>
      </c>
      <c r="G113" s="250"/>
      <c r="H113" s="158" t="s">
        <v>183</v>
      </c>
      <c r="I113" s="251" t="s">
        <v>400</v>
      </c>
      <c r="J113" s="250"/>
    </row>
    <row r="114" spans="2:10" ht="12.75" customHeight="1" x14ac:dyDescent="0.25">
      <c r="B114" s="251">
        <v>85</v>
      </c>
      <c r="C114" s="250"/>
      <c r="D114" s="251" t="s">
        <v>209</v>
      </c>
      <c r="E114" s="250"/>
      <c r="F114" s="252">
        <v>236.4</v>
      </c>
      <c r="G114" s="250"/>
      <c r="H114" s="158" t="s">
        <v>183</v>
      </c>
      <c r="I114" s="251" t="s">
        <v>382</v>
      </c>
      <c r="J114" s="250"/>
    </row>
    <row r="115" spans="2:10" ht="12.75" customHeight="1" x14ac:dyDescent="0.25">
      <c r="B115" s="251">
        <v>86</v>
      </c>
      <c r="C115" s="250"/>
      <c r="D115" s="251" t="s">
        <v>209</v>
      </c>
      <c r="E115" s="250"/>
      <c r="F115" s="252">
        <v>236.4</v>
      </c>
      <c r="G115" s="250"/>
      <c r="H115" s="158" t="s">
        <v>183</v>
      </c>
      <c r="I115" s="251" t="s">
        <v>428</v>
      </c>
      <c r="J115" s="250"/>
    </row>
    <row r="116" spans="2:10" ht="12.75" customHeight="1" x14ac:dyDescent="0.25">
      <c r="B116" s="251">
        <v>87</v>
      </c>
      <c r="C116" s="250"/>
      <c r="D116" s="251" t="s">
        <v>258</v>
      </c>
      <c r="E116" s="250"/>
      <c r="F116" s="252">
        <v>244.8</v>
      </c>
      <c r="G116" s="250"/>
      <c r="H116" s="158" t="s">
        <v>183</v>
      </c>
      <c r="I116" s="251" t="s">
        <v>386</v>
      </c>
      <c r="J116" s="250"/>
    </row>
    <row r="117" spans="2:10" ht="12.75" customHeight="1" x14ac:dyDescent="0.25">
      <c r="B117" s="251">
        <v>88</v>
      </c>
      <c r="C117" s="250"/>
      <c r="D117" s="251" t="s">
        <v>427</v>
      </c>
      <c r="E117" s="250"/>
      <c r="F117" s="252">
        <v>338.58</v>
      </c>
      <c r="G117" s="250"/>
      <c r="H117" s="158" t="s">
        <v>426</v>
      </c>
      <c r="I117" s="251" t="s">
        <v>399</v>
      </c>
      <c r="J117" s="250"/>
    </row>
    <row r="118" spans="2:10" ht="12.75" customHeight="1" x14ac:dyDescent="0.25">
      <c r="B118" s="251">
        <v>89</v>
      </c>
      <c r="C118" s="250"/>
      <c r="D118" s="251" t="s">
        <v>248</v>
      </c>
      <c r="E118" s="250"/>
      <c r="F118" s="252">
        <v>60</v>
      </c>
      <c r="G118" s="250"/>
      <c r="H118" s="158" t="s">
        <v>434</v>
      </c>
      <c r="I118" s="251" t="s">
        <v>435</v>
      </c>
      <c r="J118" s="250"/>
    </row>
    <row r="119" spans="2:10" ht="12.75" customHeight="1" x14ac:dyDescent="0.25">
      <c r="B119" s="251">
        <v>90</v>
      </c>
      <c r="C119" s="250"/>
      <c r="D119" s="251" t="s">
        <v>248</v>
      </c>
      <c r="E119" s="250"/>
      <c r="F119" s="252">
        <v>30</v>
      </c>
      <c r="G119" s="250"/>
      <c r="H119" s="158" t="s">
        <v>184</v>
      </c>
      <c r="I119" s="251" t="s">
        <v>405</v>
      </c>
      <c r="J119" s="250"/>
    </row>
    <row r="120" spans="2:10" ht="12.75" customHeight="1" x14ac:dyDescent="0.25">
      <c r="B120" s="251">
        <v>91</v>
      </c>
      <c r="C120" s="250"/>
      <c r="D120" s="251" t="s">
        <v>248</v>
      </c>
      <c r="E120" s="250"/>
      <c r="F120" s="252">
        <v>63.91</v>
      </c>
      <c r="G120" s="250"/>
      <c r="H120" s="158" t="s">
        <v>184</v>
      </c>
      <c r="I120" s="251" t="s">
        <v>415</v>
      </c>
      <c r="J120" s="250"/>
    </row>
    <row r="121" spans="2:10" ht="12.75" customHeight="1" x14ac:dyDescent="0.25">
      <c r="B121" s="251">
        <v>92</v>
      </c>
      <c r="C121" s="250"/>
      <c r="D121" s="251" t="s">
        <v>248</v>
      </c>
      <c r="E121" s="250"/>
      <c r="F121" s="252">
        <v>188.1</v>
      </c>
      <c r="G121" s="250"/>
      <c r="H121" s="158" t="s">
        <v>275</v>
      </c>
      <c r="I121" s="251" t="s">
        <v>369</v>
      </c>
      <c r="J121" s="250"/>
    </row>
    <row r="122" spans="2:10" ht="12.75" customHeight="1" x14ac:dyDescent="0.25">
      <c r="B122" s="251">
        <v>93</v>
      </c>
      <c r="C122" s="250"/>
      <c r="D122" s="251" t="s">
        <v>252</v>
      </c>
      <c r="E122" s="250"/>
      <c r="F122" s="252">
        <v>188.1</v>
      </c>
      <c r="G122" s="250"/>
      <c r="H122" s="158" t="s">
        <v>275</v>
      </c>
      <c r="I122" s="251" t="s">
        <v>377</v>
      </c>
      <c r="J122" s="250"/>
    </row>
    <row r="123" spans="2:10" ht="12.75" customHeight="1" x14ac:dyDescent="0.25">
      <c r="B123" s="251">
        <v>94</v>
      </c>
      <c r="C123" s="250"/>
      <c r="D123" s="251" t="s">
        <v>239</v>
      </c>
      <c r="E123" s="250"/>
      <c r="F123" s="252">
        <v>317.52</v>
      </c>
      <c r="G123" s="250"/>
      <c r="H123" s="158" t="s">
        <v>275</v>
      </c>
      <c r="I123" s="251" t="s">
        <v>436</v>
      </c>
      <c r="J123" s="250"/>
    </row>
    <row r="124" spans="2:10" ht="12.75" customHeight="1" x14ac:dyDescent="0.25">
      <c r="B124" s="251">
        <v>95</v>
      </c>
      <c r="C124" s="250"/>
      <c r="D124" s="251" t="s">
        <v>239</v>
      </c>
      <c r="E124" s="250"/>
      <c r="F124" s="252">
        <v>317.52</v>
      </c>
      <c r="G124" s="250"/>
      <c r="H124" s="158" t="s">
        <v>275</v>
      </c>
      <c r="I124" s="251" t="s">
        <v>437</v>
      </c>
      <c r="J124" s="250"/>
    </row>
    <row r="125" spans="2:10" ht="12.75" customHeight="1" x14ac:dyDescent="0.25">
      <c r="B125" s="251">
        <v>96</v>
      </c>
      <c r="C125" s="250"/>
      <c r="D125" s="251" t="s">
        <v>239</v>
      </c>
      <c r="E125" s="250"/>
      <c r="F125" s="252">
        <v>317.52</v>
      </c>
      <c r="G125" s="250"/>
      <c r="H125" s="158" t="s">
        <v>275</v>
      </c>
      <c r="I125" s="251" t="s">
        <v>438</v>
      </c>
      <c r="J125" s="250"/>
    </row>
    <row r="126" spans="2:10" x14ac:dyDescent="0.25">
      <c r="B126" s="253"/>
      <c r="C126" s="250"/>
      <c r="D126" s="253"/>
      <c r="E126" s="250"/>
      <c r="F126" s="254">
        <v>23802.920000000016</v>
      </c>
      <c r="G126" s="250"/>
      <c r="H126" s="159"/>
      <c r="I126" s="253"/>
      <c r="J126" s="250"/>
    </row>
    <row r="127" spans="2:10" ht="45.6" customHeight="1" x14ac:dyDescent="0.25">
      <c r="B127" s="248" t="s">
        <v>279</v>
      </c>
      <c r="C127" s="245"/>
      <c r="D127" s="245"/>
      <c r="E127" s="245"/>
      <c r="F127" s="245"/>
      <c r="G127" s="245"/>
      <c r="H127" s="245"/>
      <c r="I127" s="245"/>
      <c r="J127" s="245"/>
    </row>
    <row r="128" spans="2:10" ht="12.75" customHeight="1" x14ac:dyDescent="0.25">
      <c r="B128" s="249" t="s">
        <v>159</v>
      </c>
      <c r="C128" s="250"/>
      <c r="D128" s="249" t="s">
        <v>160</v>
      </c>
      <c r="E128" s="250"/>
      <c r="F128" s="249" t="s">
        <v>161</v>
      </c>
      <c r="G128" s="250"/>
      <c r="H128" s="157" t="s">
        <v>162</v>
      </c>
      <c r="I128" s="249" t="s">
        <v>163</v>
      </c>
      <c r="J128" s="250"/>
    </row>
    <row r="129" spans="2:10" ht="12.75" customHeight="1" x14ac:dyDescent="0.25">
      <c r="B129" s="251">
        <v>1</v>
      </c>
      <c r="C129" s="250"/>
      <c r="D129" s="251" t="s">
        <v>439</v>
      </c>
      <c r="E129" s="250"/>
      <c r="F129" s="252">
        <v>211.8</v>
      </c>
      <c r="G129" s="250"/>
      <c r="H129" s="158" t="s">
        <v>187</v>
      </c>
      <c r="I129" s="251" t="s">
        <v>367</v>
      </c>
      <c r="J129" s="250"/>
    </row>
    <row r="130" spans="2:10" ht="12.75" customHeight="1" x14ac:dyDescent="0.25">
      <c r="B130" s="251">
        <v>2</v>
      </c>
      <c r="C130" s="250"/>
      <c r="D130" s="251" t="s">
        <v>439</v>
      </c>
      <c r="E130" s="250"/>
      <c r="F130" s="252">
        <v>40</v>
      </c>
      <c r="G130" s="250"/>
      <c r="H130" s="158" t="s">
        <v>195</v>
      </c>
      <c r="I130" s="251" t="s">
        <v>368</v>
      </c>
      <c r="J130" s="250"/>
    </row>
    <row r="131" spans="2:10" ht="12.75" customHeight="1" x14ac:dyDescent="0.25">
      <c r="B131" s="251">
        <v>3</v>
      </c>
      <c r="C131" s="250"/>
      <c r="D131" s="251" t="s">
        <v>439</v>
      </c>
      <c r="E131" s="250"/>
      <c r="F131" s="252">
        <v>40</v>
      </c>
      <c r="G131" s="250"/>
      <c r="H131" s="158" t="s">
        <v>203</v>
      </c>
      <c r="I131" s="251" t="s">
        <v>369</v>
      </c>
      <c r="J131" s="250"/>
    </row>
    <row r="132" spans="2:10" ht="12.75" customHeight="1" x14ac:dyDescent="0.25">
      <c r="B132" s="251">
        <v>4</v>
      </c>
      <c r="C132" s="250"/>
      <c r="D132" s="251" t="s">
        <v>439</v>
      </c>
      <c r="E132" s="250"/>
      <c r="F132" s="252">
        <v>40</v>
      </c>
      <c r="G132" s="250"/>
      <c r="H132" s="158" t="s">
        <v>203</v>
      </c>
      <c r="I132" s="251" t="s">
        <v>370</v>
      </c>
      <c r="J132" s="250"/>
    </row>
    <row r="133" spans="2:10" ht="12.75" customHeight="1" x14ac:dyDescent="0.25">
      <c r="B133" s="251">
        <v>5</v>
      </c>
      <c r="C133" s="250"/>
      <c r="D133" s="251" t="s">
        <v>439</v>
      </c>
      <c r="E133" s="250"/>
      <c r="F133" s="252">
        <v>40</v>
      </c>
      <c r="G133" s="250"/>
      <c r="H133" s="158" t="s">
        <v>195</v>
      </c>
      <c r="I133" s="251" t="s">
        <v>371</v>
      </c>
      <c r="J133" s="250"/>
    </row>
    <row r="134" spans="2:10" ht="12.75" customHeight="1" x14ac:dyDescent="0.25">
      <c r="B134" s="251">
        <v>6</v>
      </c>
      <c r="C134" s="250"/>
      <c r="D134" s="251" t="s">
        <v>439</v>
      </c>
      <c r="E134" s="250"/>
      <c r="F134" s="252">
        <v>40</v>
      </c>
      <c r="G134" s="250"/>
      <c r="H134" s="158" t="s">
        <v>195</v>
      </c>
      <c r="I134" s="251" t="s">
        <v>372</v>
      </c>
      <c r="J134" s="250"/>
    </row>
    <row r="135" spans="2:10" ht="12.75" customHeight="1" x14ac:dyDescent="0.25">
      <c r="B135" s="251">
        <v>7</v>
      </c>
      <c r="C135" s="250"/>
      <c r="D135" s="251" t="s">
        <v>439</v>
      </c>
      <c r="E135" s="250"/>
      <c r="F135" s="252">
        <v>40</v>
      </c>
      <c r="G135" s="250"/>
      <c r="H135" s="158" t="s">
        <v>203</v>
      </c>
      <c r="I135" s="251" t="s">
        <v>373</v>
      </c>
      <c r="J135" s="250"/>
    </row>
    <row r="136" spans="2:10" ht="12.75" customHeight="1" x14ac:dyDescent="0.25">
      <c r="B136" s="251">
        <v>8</v>
      </c>
      <c r="C136" s="250"/>
      <c r="D136" s="251" t="s">
        <v>439</v>
      </c>
      <c r="E136" s="250"/>
      <c r="F136" s="252">
        <v>40</v>
      </c>
      <c r="G136" s="250"/>
      <c r="H136" s="158" t="s">
        <v>203</v>
      </c>
      <c r="I136" s="251" t="s">
        <v>374</v>
      </c>
      <c r="J136" s="250"/>
    </row>
    <row r="137" spans="2:10" ht="12.75" customHeight="1" x14ac:dyDescent="0.25">
      <c r="B137" s="251">
        <v>9</v>
      </c>
      <c r="C137" s="250"/>
      <c r="D137" s="251" t="s">
        <v>439</v>
      </c>
      <c r="E137" s="250"/>
      <c r="F137" s="252">
        <v>40</v>
      </c>
      <c r="G137" s="250"/>
      <c r="H137" s="158" t="s">
        <v>203</v>
      </c>
      <c r="I137" s="251" t="s">
        <v>375</v>
      </c>
      <c r="J137" s="250"/>
    </row>
    <row r="138" spans="2:10" ht="12.75" customHeight="1" x14ac:dyDescent="0.25">
      <c r="B138" s="251">
        <v>10</v>
      </c>
      <c r="C138" s="250"/>
      <c r="D138" s="251" t="s">
        <v>439</v>
      </c>
      <c r="E138" s="250"/>
      <c r="F138" s="252">
        <v>40</v>
      </c>
      <c r="G138" s="250"/>
      <c r="H138" s="158" t="s">
        <v>195</v>
      </c>
      <c r="I138" s="251" t="s">
        <v>376</v>
      </c>
      <c r="J138" s="250"/>
    </row>
    <row r="139" spans="2:10" ht="12.75" customHeight="1" x14ac:dyDescent="0.25">
      <c r="B139" s="251">
        <v>11</v>
      </c>
      <c r="C139" s="250"/>
      <c r="D139" s="251" t="s">
        <v>439</v>
      </c>
      <c r="E139" s="250"/>
      <c r="F139" s="252">
        <v>40</v>
      </c>
      <c r="G139" s="250"/>
      <c r="H139" s="158" t="s">
        <v>203</v>
      </c>
      <c r="I139" s="251" t="s">
        <v>377</v>
      </c>
      <c r="J139" s="250"/>
    </row>
    <row r="140" spans="2:10" ht="12.75" customHeight="1" x14ac:dyDescent="0.25">
      <c r="B140" s="251">
        <v>12</v>
      </c>
      <c r="C140" s="250"/>
      <c r="D140" s="251" t="s">
        <v>439</v>
      </c>
      <c r="E140" s="250"/>
      <c r="F140" s="252">
        <v>40</v>
      </c>
      <c r="G140" s="250"/>
      <c r="H140" s="158" t="s">
        <v>195</v>
      </c>
      <c r="I140" s="251" t="s">
        <v>378</v>
      </c>
      <c r="J140" s="250"/>
    </row>
    <row r="141" spans="2:10" ht="12.75" customHeight="1" x14ac:dyDescent="0.25">
      <c r="B141" s="251">
        <v>13</v>
      </c>
      <c r="C141" s="250"/>
      <c r="D141" s="251" t="s">
        <v>440</v>
      </c>
      <c r="E141" s="250"/>
      <c r="F141" s="252">
        <v>106</v>
      </c>
      <c r="G141" s="250"/>
      <c r="H141" s="158" t="s">
        <v>192</v>
      </c>
      <c r="I141" s="251" t="s">
        <v>367</v>
      </c>
      <c r="J141" s="250"/>
    </row>
    <row r="142" spans="2:10" ht="12.75" customHeight="1" x14ac:dyDescent="0.25">
      <c r="B142" s="251">
        <v>14</v>
      </c>
      <c r="C142" s="250"/>
      <c r="D142" s="251" t="s">
        <v>294</v>
      </c>
      <c r="E142" s="250"/>
      <c r="F142" s="252">
        <v>264</v>
      </c>
      <c r="G142" s="250"/>
      <c r="H142" s="158" t="s">
        <v>381</v>
      </c>
      <c r="I142" s="251" t="s">
        <v>382</v>
      </c>
      <c r="J142" s="250"/>
    </row>
    <row r="143" spans="2:10" ht="12.75" customHeight="1" x14ac:dyDescent="0.25">
      <c r="B143" s="251">
        <v>15</v>
      </c>
      <c r="C143" s="250"/>
      <c r="D143" s="251" t="s">
        <v>294</v>
      </c>
      <c r="E143" s="250"/>
      <c r="F143" s="252">
        <v>258.3</v>
      </c>
      <c r="G143" s="250"/>
      <c r="H143" s="158" t="s">
        <v>381</v>
      </c>
      <c r="I143" s="251" t="s">
        <v>383</v>
      </c>
      <c r="J143" s="250"/>
    </row>
    <row r="144" spans="2:10" ht="12.75" customHeight="1" x14ac:dyDescent="0.25">
      <c r="B144" s="251">
        <v>16</v>
      </c>
      <c r="C144" s="250"/>
      <c r="D144" s="251" t="s">
        <v>441</v>
      </c>
      <c r="E144" s="250"/>
      <c r="F144" s="252">
        <v>258.3</v>
      </c>
      <c r="G144" s="250"/>
      <c r="H144" s="158" t="s">
        <v>381</v>
      </c>
      <c r="I144" s="251" t="s">
        <v>384</v>
      </c>
      <c r="J144" s="250"/>
    </row>
    <row r="145" spans="2:10" ht="12.75" customHeight="1" x14ac:dyDescent="0.25">
      <c r="B145" s="251">
        <v>17</v>
      </c>
      <c r="C145" s="250"/>
      <c r="D145" s="251" t="s">
        <v>294</v>
      </c>
      <c r="E145" s="250"/>
      <c r="F145" s="252">
        <v>260.3</v>
      </c>
      <c r="G145" s="250"/>
      <c r="H145" s="158" t="s">
        <v>381</v>
      </c>
      <c r="I145" s="251" t="s">
        <v>388</v>
      </c>
      <c r="J145" s="250"/>
    </row>
    <row r="146" spans="2:10" ht="12.75" customHeight="1" x14ac:dyDescent="0.25">
      <c r="B146" s="251">
        <v>18</v>
      </c>
      <c r="C146" s="250"/>
      <c r="D146" s="251" t="s">
        <v>294</v>
      </c>
      <c r="E146" s="250"/>
      <c r="F146" s="252">
        <v>258.3</v>
      </c>
      <c r="G146" s="250"/>
      <c r="H146" s="158" t="s">
        <v>381</v>
      </c>
      <c r="I146" s="251" t="s">
        <v>378</v>
      </c>
      <c r="J146" s="250"/>
    </row>
    <row r="147" spans="2:10" ht="12.75" customHeight="1" x14ac:dyDescent="0.25">
      <c r="B147" s="251">
        <v>19</v>
      </c>
      <c r="C147" s="250"/>
      <c r="D147" s="251" t="s">
        <v>294</v>
      </c>
      <c r="E147" s="250"/>
      <c r="F147" s="252">
        <v>260.3</v>
      </c>
      <c r="G147" s="250"/>
      <c r="H147" s="158" t="s">
        <v>381</v>
      </c>
      <c r="I147" s="251" t="s">
        <v>389</v>
      </c>
      <c r="J147" s="250"/>
    </row>
    <row r="148" spans="2:10" ht="12.75" customHeight="1" x14ac:dyDescent="0.25">
      <c r="B148" s="251">
        <v>20</v>
      </c>
      <c r="C148" s="250"/>
      <c r="D148" s="251" t="s">
        <v>294</v>
      </c>
      <c r="E148" s="250"/>
      <c r="F148" s="252">
        <v>258.3</v>
      </c>
      <c r="G148" s="250"/>
      <c r="H148" s="158" t="s">
        <v>381</v>
      </c>
      <c r="I148" s="251" t="s">
        <v>369</v>
      </c>
      <c r="J148" s="250"/>
    </row>
    <row r="149" spans="2:10" ht="12.75" customHeight="1" x14ac:dyDescent="0.25">
      <c r="B149" s="251">
        <v>21</v>
      </c>
      <c r="C149" s="250"/>
      <c r="D149" s="251" t="s">
        <v>294</v>
      </c>
      <c r="E149" s="250"/>
      <c r="F149" s="252">
        <v>258.3</v>
      </c>
      <c r="G149" s="250"/>
      <c r="H149" s="158" t="s">
        <v>381</v>
      </c>
      <c r="I149" s="251" t="s">
        <v>390</v>
      </c>
      <c r="J149" s="250"/>
    </row>
    <row r="150" spans="2:10" ht="12.75" customHeight="1" x14ac:dyDescent="0.25">
      <c r="B150" s="251">
        <v>22</v>
      </c>
      <c r="C150" s="250"/>
      <c r="D150" s="251" t="s">
        <v>294</v>
      </c>
      <c r="E150" s="250"/>
      <c r="F150" s="252">
        <v>260.3</v>
      </c>
      <c r="G150" s="250"/>
      <c r="H150" s="158" t="s">
        <v>192</v>
      </c>
      <c r="I150" s="251" t="s">
        <v>391</v>
      </c>
      <c r="J150" s="250"/>
    </row>
    <row r="151" spans="2:10" ht="12.75" customHeight="1" x14ac:dyDescent="0.25">
      <c r="B151" s="251">
        <v>23</v>
      </c>
      <c r="C151" s="250"/>
      <c r="D151" s="251" t="s">
        <v>294</v>
      </c>
      <c r="E151" s="250"/>
      <c r="F151" s="252">
        <v>258.3</v>
      </c>
      <c r="G151" s="250"/>
      <c r="H151" s="158" t="s">
        <v>192</v>
      </c>
      <c r="I151" s="251" t="s">
        <v>392</v>
      </c>
      <c r="J151" s="250"/>
    </row>
    <row r="152" spans="2:10" ht="12.75" customHeight="1" x14ac:dyDescent="0.25">
      <c r="B152" s="251">
        <v>24</v>
      </c>
      <c r="C152" s="250"/>
      <c r="D152" s="251" t="s">
        <v>294</v>
      </c>
      <c r="E152" s="250"/>
      <c r="F152" s="252">
        <v>258.3</v>
      </c>
      <c r="G152" s="250"/>
      <c r="H152" s="158" t="s">
        <v>192</v>
      </c>
      <c r="I152" s="251" t="s">
        <v>393</v>
      </c>
      <c r="J152" s="250"/>
    </row>
    <row r="153" spans="2:10" ht="12.75" customHeight="1" x14ac:dyDescent="0.25">
      <c r="B153" s="251">
        <v>25</v>
      </c>
      <c r="C153" s="250"/>
      <c r="D153" s="251" t="s">
        <v>285</v>
      </c>
      <c r="E153" s="250"/>
      <c r="F153" s="252">
        <v>477.72</v>
      </c>
      <c r="G153" s="250"/>
      <c r="H153" s="158" t="s">
        <v>192</v>
      </c>
      <c r="I153" s="251" t="s">
        <v>431</v>
      </c>
      <c r="J153" s="250"/>
    </row>
    <row r="154" spans="2:10" ht="12.75" customHeight="1" x14ac:dyDescent="0.25">
      <c r="B154" s="251">
        <v>26</v>
      </c>
      <c r="C154" s="250"/>
      <c r="D154" s="251" t="s">
        <v>283</v>
      </c>
      <c r="E154" s="250"/>
      <c r="F154" s="252">
        <v>211.34</v>
      </c>
      <c r="G154" s="250"/>
      <c r="H154" s="158" t="s">
        <v>192</v>
      </c>
      <c r="I154" s="251" t="s">
        <v>395</v>
      </c>
      <c r="J154" s="250"/>
    </row>
    <row r="155" spans="2:10" ht="12.75" customHeight="1" x14ac:dyDescent="0.25">
      <c r="B155" s="251">
        <v>27</v>
      </c>
      <c r="C155" s="250"/>
      <c r="D155" s="251" t="s">
        <v>280</v>
      </c>
      <c r="E155" s="250"/>
      <c r="F155" s="252">
        <v>778.6</v>
      </c>
      <c r="G155" s="250"/>
      <c r="H155" s="158" t="s">
        <v>213</v>
      </c>
      <c r="I155" s="251" t="s">
        <v>396</v>
      </c>
      <c r="J155" s="250"/>
    </row>
    <row r="156" spans="2:10" ht="12.75" customHeight="1" x14ac:dyDescent="0.25">
      <c r="B156" s="251">
        <v>28</v>
      </c>
      <c r="C156" s="250"/>
      <c r="D156" s="251" t="s">
        <v>286</v>
      </c>
      <c r="E156" s="250"/>
      <c r="F156" s="252">
        <v>778.6</v>
      </c>
      <c r="G156" s="250"/>
      <c r="H156" s="158" t="s">
        <v>213</v>
      </c>
      <c r="I156" s="251" t="s">
        <v>387</v>
      </c>
      <c r="J156" s="250"/>
    </row>
    <row r="157" spans="2:10" ht="12.75" customHeight="1" x14ac:dyDescent="0.25">
      <c r="B157" s="251">
        <v>29</v>
      </c>
      <c r="C157" s="250"/>
      <c r="D157" s="251" t="s">
        <v>280</v>
      </c>
      <c r="E157" s="250"/>
      <c r="F157" s="252">
        <v>44.6</v>
      </c>
      <c r="G157" s="250"/>
      <c r="H157" s="158" t="s">
        <v>213</v>
      </c>
      <c r="I157" s="251" t="s">
        <v>397</v>
      </c>
      <c r="J157" s="250"/>
    </row>
    <row r="158" spans="2:10" ht="12.75" customHeight="1" x14ac:dyDescent="0.25">
      <c r="B158" s="251">
        <v>30</v>
      </c>
      <c r="C158" s="250"/>
      <c r="D158" s="251" t="s">
        <v>280</v>
      </c>
      <c r="E158" s="250"/>
      <c r="F158" s="252">
        <v>256</v>
      </c>
      <c r="G158" s="250"/>
      <c r="H158" s="158" t="s">
        <v>213</v>
      </c>
      <c r="I158" s="251" t="s">
        <v>397</v>
      </c>
      <c r="J158" s="250"/>
    </row>
    <row r="159" spans="2:10" ht="12.75" customHeight="1" x14ac:dyDescent="0.25">
      <c r="B159" s="251">
        <v>31</v>
      </c>
      <c r="C159" s="250"/>
      <c r="D159" s="251" t="s">
        <v>280</v>
      </c>
      <c r="E159" s="250"/>
      <c r="F159" s="252">
        <v>781.05</v>
      </c>
      <c r="G159" s="250"/>
      <c r="H159" s="158" t="s">
        <v>213</v>
      </c>
      <c r="I159" s="251" t="s">
        <v>397</v>
      </c>
      <c r="J159" s="250"/>
    </row>
    <row r="160" spans="2:10" ht="12.75" customHeight="1" x14ac:dyDescent="0.25">
      <c r="B160" s="251">
        <v>32</v>
      </c>
      <c r="C160" s="250"/>
      <c r="D160" s="251" t="s">
        <v>280</v>
      </c>
      <c r="E160" s="250"/>
      <c r="F160" s="252">
        <v>243.6</v>
      </c>
      <c r="G160" s="250"/>
      <c r="H160" s="158" t="s">
        <v>213</v>
      </c>
      <c r="I160" s="251" t="s">
        <v>382</v>
      </c>
      <c r="J160" s="250"/>
    </row>
    <row r="161" spans="2:10" ht="12.75" customHeight="1" x14ac:dyDescent="0.25">
      <c r="B161" s="251">
        <v>33</v>
      </c>
      <c r="C161" s="250"/>
      <c r="D161" s="251" t="s">
        <v>280</v>
      </c>
      <c r="E161" s="250"/>
      <c r="F161" s="252">
        <v>243.6</v>
      </c>
      <c r="G161" s="250"/>
      <c r="H161" s="158" t="s">
        <v>213</v>
      </c>
      <c r="I161" s="251" t="s">
        <v>396</v>
      </c>
      <c r="J161" s="250"/>
    </row>
    <row r="162" spans="2:10" ht="12.75" customHeight="1" x14ac:dyDescent="0.25">
      <c r="B162" s="251">
        <v>34</v>
      </c>
      <c r="C162" s="250"/>
      <c r="D162" s="251" t="s">
        <v>285</v>
      </c>
      <c r="E162" s="250"/>
      <c r="F162" s="252">
        <v>477.72</v>
      </c>
      <c r="G162" s="250"/>
      <c r="H162" s="158" t="s">
        <v>192</v>
      </c>
      <c r="I162" s="251" t="s">
        <v>403</v>
      </c>
      <c r="J162" s="250"/>
    </row>
    <row r="163" spans="2:10" ht="12.75" customHeight="1" x14ac:dyDescent="0.25">
      <c r="B163" s="251">
        <v>35</v>
      </c>
      <c r="C163" s="250"/>
      <c r="D163" s="251" t="s">
        <v>292</v>
      </c>
      <c r="E163" s="250"/>
      <c r="F163" s="252">
        <v>85.9</v>
      </c>
      <c r="G163" s="250"/>
      <c r="H163" s="158" t="s">
        <v>168</v>
      </c>
      <c r="I163" s="251" t="s">
        <v>387</v>
      </c>
      <c r="J163" s="250"/>
    </row>
    <row r="164" spans="2:10" ht="12.75" customHeight="1" x14ac:dyDescent="0.25">
      <c r="B164" s="251">
        <v>36</v>
      </c>
      <c r="C164" s="250"/>
      <c r="D164" s="251" t="s">
        <v>292</v>
      </c>
      <c r="E164" s="250"/>
      <c r="F164" s="252">
        <v>171.8</v>
      </c>
      <c r="G164" s="250"/>
      <c r="H164" s="158" t="s">
        <v>173</v>
      </c>
      <c r="I164" s="251" t="s">
        <v>415</v>
      </c>
      <c r="J164" s="250"/>
    </row>
    <row r="165" spans="2:10" ht="12.75" customHeight="1" x14ac:dyDescent="0.25">
      <c r="B165" s="251">
        <v>37</v>
      </c>
      <c r="C165" s="250"/>
      <c r="D165" s="251" t="s">
        <v>292</v>
      </c>
      <c r="E165" s="250"/>
      <c r="F165" s="252">
        <v>171.8</v>
      </c>
      <c r="G165" s="250"/>
      <c r="H165" s="158" t="s">
        <v>244</v>
      </c>
      <c r="I165" s="251" t="s">
        <v>394</v>
      </c>
      <c r="J165" s="250"/>
    </row>
    <row r="166" spans="2:10" ht="12.75" customHeight="1" x14ac:dyDescent="0.25">
      <c r="B166" s="251">
        <v>38</v>
      </c>
      <c r="C166" s="250"/>
      <c r="D166" s="251" t="s">
        <v>442</v>
      </c>
      <c r="E166" s="250"/>
      <c r="F166" s="252">
        <v>197.89</v>
      </c>
      <c r="G166" s="250"/>
      <c r="H166" s="158" t="s">
        <v>419</v>
      </c>
      <c r="I166" s="251" t="s">
        <v>421</v>
      </c>
      <c r="J166" s="250"/>
    </row>
    <row r="167" spans="2:10" ht="12.75" customHeight="1" x14ac:dyDescent="0.25">
      <c r="B167" s="251">
        <v>39</v>
      </c>
      <c r="C167" s="250"/>
      <c r="D167" s="251" t="s">
        <v>442</v>
      </c>
      <c r="E167" s="250"/>
      <c r="F167" s="252">
        <v>197.89</v>
      </c>
      <c r="G167" s="250"/>
      <c r="H167" s="158" t="s">
        <v>250</v>
      </c>
      <c r="I167" s="251" t="s">
        <v>422</v>
      </c>
      <c r="J167" s="250"/>
    </row>
    <row r="168" spans="2:10" ht="12.75" customHeight="1" x14ac:dyDescent="0.25">
      <c r="B168" s="251">
        <v>40</v>
      </c>
      <c r="C168" s="250"/>
      <c r="D168" s="251" t="s">
        <v>442</v>
      </c>
      <c r="E168" s="250"/>
      <c r="F168" s="252">
        <v>197.89</v>
      </c>
      <c r="G168" s="250"/>
      <c r="H168" s="158" t="s">
        <v>250</v>
      </c>
      <c r="I168" s="251" t="s">
        <v>417</v>
      </c>
      <c r="J168" s="250"/>
    </row>
    <row r="169" spans="2:10" ht="12.75" customHeight="1" x14ac:dyDescent="0.25">
      <c r="B169" s="251">
        <v>41</v>
      </c>
      <c r="C169" s="250"/>
      <c r="D169" s="251" t="s">
        <v>442</v>
      </c>
      <c r="E169" s="250"/>
      <c r="F169" s="252">
        <v>197.89</v>
      </c>
      <c r="G169" s="250"/>
      <c r="H169" s="158" t="s">
        <v>250</v>
      </c>
      <c r="I169" s="251" t="s">
        <v>423</v>
      </c>
      <c r="J169" s="250"/>
    </row>
    <row r="170" spans="2:10" ht="12.75" customHeight="1" x14ac:dyDescent="0.25">
      <c r="B170" s="251">
        <v>42</v>
      </c>
      <c r="C170" s="250"/>
      <c r="D170" s="251" t="s">
        <v>443</v>
      </c>
      <c r="E170" s="250"/>
      <c r="F170" s="252">
        <v>139.75</v>
      </c>
      <c r="G170" s="250"/>
      <c r="H170" s="158" t="s">
        <v>250</v>
      </c>
      <c r="I170" s="251" t="s">
        <v>424</v>
      </c>
      <c r="J170" s="250"/>
    </row>
    <row r="171" spans="2:10" ht="12.75" customHeight="1" x14ac:dyDescent="0.25">
      <c r="B171" s="251">
        <v>43</v>
      </c>
      <c r="C171" s="250"/>
      <c r="D171" s="251" t="s">
        <v>444</v>
      </c>
      <c r="E171" s="250"/>
      <c r="F171" s="252">
        <v>98.29</v>
      </c>
      <c r="G171" s="250"/>
      <c r="H171" s="158" t="s">
        <v>254</v>
      </c>
      <c r="I171" s="251" t="s">
        <v>373</v>
      </c>
      <c r="J171" s="250"/>
    </row>
    <row r="172" spans="2:10" ht="12.75" customHeight="1" x14ac:dyDescent="0.25">
      <c r="B172" s="251">
        <v>44</v>
      </c>
      <c r="C172" s="250"/>
      <c r="D172" s="251" t="s">
        <v>444</v>
      </c>
      <c r="E172" s="250"/>
      <c r="F172" s="252">
        <v>98.29</v>
      </c>
      <c r="G172" s="250"/>
      <c r="H172" s="158" t="s">
        <v>426</v>
      </c>
      <c r="I172" s="251" t="s">
        <v>424</v>
      </c>
      <c r="J172" s="250"/>
    </row>
    <row r="173" spans="2:10" ht="12.75" customHeight="1" x14ac:dyDescent="0.25">
      <c r="B173" s="251">
        <v>45</v>
      </c>
      <c r="C173" s="250"/>
      <c r="D173" s="251" t="s">
        <v>444</v>
      </c>
      <c r="E173" s="250"/>
      <c r="F173" s="252">
        <v>172</v>
      </c>
      <c r="G173" s="250"/>
      <c r="H173" s="158" t="s">
        <v>426</v>
      </c>
      <c r="I173" s="251" t="s">
        <v>416</v>
      </c>
      <c r="J173" s="250"/>
    </row>
    <row r="174" spans="2:10" ht="12.75" customHeight="1" x14ac:dyDescent="0.25">
      <c r="B174" s="251">
        <v>46</v>
      </c>
      <c r="C174" s="250"/>
      <c r="D174" s="251" t="s">
        <v>444</v>
      </c>
      <c r="E174" s="250"/>
      <c r="F174" s="252">
        <v>172</v>
      </c>
      <c r="G174" s="250"/>
      <c r="H174" s="158" t="s">
        <v>181</v>
      </c>
      <c r="I174" s="251" t="s">
        <v>421</v>
      </c>
      <c r="J174" s="250"/>
    </row>
    <row r="175" spans="2:10" ht="12.75" customHeight="1" x14ac:dyDescent="0.25">
      <c r="B175" s="251">
        <v>47</v>
      </c>
      <c r="C175" s="250"/>
      <c r="D175" s="251" t="s">
        <v>444</v>
      </c>
      <c r="E175" s="250"/>
      <c r="F175" s="252">
        <v>172</v>
      </c>
      <c r="G175" s="250"/>
      <c r="H175" s="158" t="s">
        <v>181</v>
      </c>
      <c r="I175" s="251" t="s">
        <v>423</v>
      </c>
      <c r="J175" s="250"/>
    </row>
    <row r="176" spans="2:10" ht="12.75" customHeight="1" x14ac:dyDescent="0.25">
      <c r="B176" s="251">
        <v>48</v>
      </c>
      <c r="C176" s="250"/>
      <c r="D176" s="251" t="s">
        <v>445</v>
      </c>
      <c r="E176" s="250"/>
      <c r="F176" s="252">
        <v>201.64</v>
      </c>
      <c r="G176" s="250"/>
      <c r="H176" s="158" t="s">
        <v>181</v>
      </c>
      <c r="I176" s="251" t="s">
        <v>394</v>
      </c>
      <c r="J176" s="250"/>
    </row>
    <row r="177" spans="2:10" ht="12.75" customHeight="1" x14ac:dyDescent="0.25">
      <c r="B177" s="251">
        <v>49</v>
      </c>
      <c r="C177" s="250"/>
      <c r="D177" s="251" t="s">
        <v>283</v>
      </c>
      <c r="E177" s="250"/>
      <c r="F177" s="252">
        <v>169.25</v>
      </c>
      <c r="G177" s="250"/>
      <c r="H177" s="158" t="s">
        <v>181</v>
      </c>
      <c r="I177" s="251" t="s">
        <v>430</v>
      </c>
      <c r="J177" s="250"/>
    </row>
    <row r="178" spans="2:10" ht="12.75" customHeight="1" x14ac:dyDescent="0.25">
      <c r="B178" s="251">
        <v>50</v>
      </c>
      <c r="C178" s="250"/>
      <c r="D178" s="251" t="s">
        <v>444</v>
      </c>
      <c r="E178" s="250"/>
      <c r="F178" s="252">
        <v>172</v>
      </c>
      <c r="G178" s="250"/>
      <c r="H178" s="158" t="s">
        <v>181</v>
      </c>
      <c r="I178" s="251" t="s">
        <v>417</v>
      </c>
      <c r="J178" s="250"/>
    </row>
    <row r="179" spans="2:10" ht="12.75" customHeight="1" x14ac:dyDescent="0.25">
      <c r="B179" s="251">
        <v>51</v>
      </c>
      <c r="C179" s="250"/>
      <c r="D179" s="251" t="s">
        <v>446</v>
      </c>
      <c r="E179" s="250"/>
      <c r="F179" s="252">
        <v>189.54</v>
      </c>
      <c r="G179" s="250"/>
      <c r="H179" s="158" t="s">
        <v>182</v>
      </c>
      <c r="I179" s="251" t="s">
        <v>431</v>
      </c>
      <c r="J179" s="250"/>
    </row>
    <row r="180" spans="2:10" ht="12.75" customHeight="1" x14ac:dyDescent="0.25">
      <c r="B180" s="251">
        <v>52</v>
      </c>
      <c r="C180" s="250"/>
      <c r="D180" s="251" t="s">
        <v>292</v>
      </c>
      <c r="E180" s="250"/>
      <c r="F180" s="252">
        <v>97</v>
      </c>
      <c r="G180" s="250"/>
      <c r="H180" s="158" t="s">
        <v>182</v>
      </c>
      <c r="I180" s="251" t="s">
        <v>432</v>
      </c>
      <c r="J180" s="250"/>
    </row>
    <row r="181" spans="2:10" ht="12.75" customHeight="1" x14ac:dyDescent="0.25">
      <c r="B181" s="251">
        <v>53</v>
      </c>
      <c r="C181" s="250"/>
      <c r="D181" s="251" t="s">
        <v>292</v>
      </c>
      <c r="E181" s="250"/>
      <c r="F181" s="252">
        <v>97</v>
      </c>
      <c r="G181" s="250"/>
      <c r="H181" s="158" t="s">
        <v>182</v>
      </c>
      <c r="I181" s="251" t="s">
        <v>433</v>
      </c>
      <c r="J181" s="250"/>
    </row>
    <row r="182" spans="2:10" ht="12.75" customHeight="1" x14ac:dyDescent="0.25">
      <c r="B182" s="251">
        <v>54</v>
      </c>
      <c r="C182" s="250"/>
      <c r="D182" s="251" t="s">
        <v>292</v>
      </c>
      <c r="E182" s="250"/>
      <c r="F182" s="252">
        <v>97</v>
      </c>
      <c r="G182" s="250"/>
      <c r="H182" s="158" t="s">
        <v>182</v>
      </c>
      <c r="I182" s="251" t="s">
        <v>374</v>
      </c>
      <c r="J182" s="250"/>
    </row>
    <row r="183" spans="2:10" ht="12.75" customHeight="1" x14ac:dyDescent="0.25">
      <c r="B183" s="251">
        <v>55</v>
      </c>
      <c r="C183" s="250"/>
      <c r="D183" s="251" t="s">
        <v>283</v>
      </c>
      <c r="E183" s="250"/>
      <c r="F183" s="252">
        <v>231.1</v>
      </c>
      <c r="G183" s="250"/>
      <c r="H183" s="158" t="s">
        <v>183</v>
      </c>
      <c r="I183" s="251" t="s">
        <v>382</v>
      </c>
      <c r="J183" s="250"/>
    </row>
    <row r="184" spans="2:10" ht="12.75" customHeight="1" x14ac:dyDescent="0.25">
      <c r="B184" s="251">
        <v>56</v>
      </c>
      <c r="C184" s="250"/>
      <c r="D184" s="251" t="s">
        <v>447</v>
      </c>
      <c r="E184" s="250"/>
      <c r="F184" s="252">
        <v>231.1</v>
      </c>
      <c r="G184" s="250"/>
      <c r="H184" s="158" t="s">
        <v>183</v>
      </c>
      <c r="I184" s="251" t="s">
        <v>428</v>
      </c>
      <c r="J184" s="250"/>
    </row>
    <row r="185" spans="2:10" ht="12.75" customHeight="1" x14ac:dyDescent="0.25">
      <c r="B185" s="251">
        <v>57</v>
      </c>
      <c r="C185" s="250"/>
      <c r="D185" s="251" t="s">
        <v>292</v>
      </c>
      <c r="E185" s="250"/>
      <c r="F185" s="252">
        <v>108</v>
      </c>
      <c r="G185" s="250"/>
      <c r="H185" s="158" t="s">
        <v>183</v>
      </c>
      <c r="I185" s="251" t="s">
        <v>386</v>
      </c>
      <c r="J185" s="250"/>
    </row>
    <row r="186" spans="2:10" ht="12.75" customHeight="1" x14ac:dyDescent="0.25">
      <c r="B186" s="251">
        <v>58</v>
      </c>
      <c r="C186" s="250"/>
      <c r="D186" s="251" t="s">
        <v>444</v>
      </c>
      <c r="E186" s="250"/>
      <c r="F186" s="252">
        <v>98.29</v>
      </c>
      <c r="G186" s="250"/>
      <c r="H186" s="158" t="s">
        <v>426</v>
      </c>
      <c r="I186" s="251" t="s">
        <v>399</v>
      </c>
      <c r="J186" s="250"/>
    </row>
    <row r="187" spans="2:10" ht="12.75" customHeight="1" x14ac:dyDescent="0.25">
      <c r="B187" s="251">
        <v>59</v>
      </c>
      <c r="C187" s="250"/>
      <c r="D187" s="251" t="s">
        <v>294</v>
      </c>
      <c r="E187" s="250"/>
      <c r="F187" s="252">
        <v>175.38</v>
      </c>
      <c r="G187" s="250"/>
      <c r="H187" s="158" t="s">
        <v>275</v>
      </c>
      <c r="I187" s="251" t="s">
        <v>436</v>
      </c>
      <c r="J187" s="250"/>
    </row>
    <row r="188" spans="2:10" ht="12.75" customHeight="1" x14ac:dyDescent="0.25">
      <c r="B188" s="251">
        <v>60</v>
      </c>
      <c r="C188" s="250"/>
      <c r="D188" s="251" t="s">
        <v>294</v>
      </c>
      <c r="E188" s="250"/>
      <c r="F188" s="252">
        <v>175.38</v>
      </c>
      <c r="G188" s="250"/>
      <c r="H188" s="158" t="s">
        <v>275</v>
      </c>
      <c r="I188" s="251" t="s">
        <v>437</v>
      </c>
      <c r="J188" s="250"/>
    </row>
    <row r="189" spans="2:10" ht="12.75" customHeight="1" x14ac:dyDescent="0.25">
      <c r="B189" s="251">
        <v>61</v>
      </c>
      <c r="C189" s="250"/>
      <c r="D189" s="251" t="s">
        <v>294</v>
      </c>
      <c r="E189" s="250"/>
      <c r="F189" s="252">
        <v>175.38</v>
      </c>
      <c r="G189" s="250"/>
      <c r="H189" s="158" t="s">
        <v>275</v>
      </c>
      <c r="I189" s="251" t="s">
        <v>438</v>
      </c>
      <c r="J189" s="250"/>
    </row>
    <row r="190" spans="2:10" x14ac:dyDescent="0.25">
      <c r="B190" s="253"/>
      <c r="C190" s="250"/>
      <c r="D190" s="253"/>
      <c r="E190" s="250"/>
      <c r="F190" s="254">
        <v>12195.080000000002</v>
      </c>
      <c r="G190" s="250"/>
      <c r="H190" s="159"/>
      <c r="I190" s="253"/>
      <c r="J190" s="250"/>
    </row>
    <row r="191" spans="2:10" ht="45.6" customHeight="1" x14ac:dyDescent="0.25">
      <c r="B191" s="248" t="s">
        <v>295</v>
      </c>
      <c r="C191" s="245"/>
      <c r="D191" s="245"/>
      <c r="E191" s="245"/>
      <c r="F191" s="245"/>
      <c r="G191" s="245"/>
      <c r="H191" s="245"/>
      <c r="I191" s="245"/>
      <c r="J191" s="245"/>
    </row>
    <row r="192" spans="2:10" ht="12.75" customHeight="1" x14ac:dyDescent="0.25">
      <c r="B192" s="249" t="s">
        <v>159</v>
      </c>
      <c r="C192" s="250"/>
      <c r="D192" s="249" t="s">
        <v>160</v>
      </c>
      <c r="E192" s="250"/>
      <c r="F192" s="249" t="s">
        <v>161</v>
      </c>
      <c r="G192" s="250"/>
      <c r="H192" s="157" t="s">
        <v>162</v>
      </c>
      <c r="I192" s="249" t="s">
        <v>163</v>
      </c>
      <c r="J192" s="250"/>
    </row>
    <row r="193" spans="2:10" ht="12.75" customHeight="1" x14ac:dyDescent="0.25">
      <c r="B193" s="251">
        <v>1</v>
      </c>
      <c r="C193" s="250"/>
      <c r="D193" s="251" t="s">
        <v>448</v>
      </c>
      <c r="E193" s="250"/>
      <c r="F193" s="252">
        <v>7.71</v>
      </c>
      <c r="G193" s="250"/>
      <c r="H193" s="158" t="s">
        <v>187</v>
      </c>
      <c r="I193" s="251" t="s">
        <v>367</v>
      </c>
      <c r="J193" s="250"/>
    </row>
    <row r="194" spans="2:10" ht="12.75" customHeight="1" x14ac:dyDescent="0.25">
      <c r="B194" s="251">
        <v>2</v>
      </c>
      <c r="C194" s="250"/>
      <c r="D194" s="251" t="s">
        <v>449</v>
      </c>
      <c r="E194" s="250"/>
      <c r="F194" s="252">
        <v>97.22</v>
      </c>
      <c r="G194" s="250"/>
      <c r="H194" s="158" t="s">
        <v>203</v>
      </c>
      <c r="I194" s="251" t="s">
        <v>392</v>
      </c>
      <c r="J194" s="250"/>
    </row>
    <row r="195" spans="2:10" ht="12.75" customHeight="1" x14ac:dyDescent="0.25">
      <c r="B195" s="251">
        <v>3</v>
      </c>
      <c r="C195" s="250"/>
      <c r="D195" s="251" t="s">
        <v>450</v>
      </c>
      <c r="E195" s="250"/>
      <c r="F195" s="252">
        <v>4.5599999999999996</v>
      </c>
      <c r="G195" s="250"/>
      <c r="H195" s="158" t="s">
        <v>195</v>
      </c>
      <c r="I195" s="251" t="s">
        <v>374</v>
      </c>
      <c r="J195" s="250"/>
    </row>
    <row r="196" spans="2:10" ht="12.75" customHeight="1" x14ac:dyDescent="0.25">
      <c r="B196" s="251">
        <v>4</v>
      </c>
      <c r="C196" s="250"/>
      <c r="D196" s="251" t="s">
        <v>451</v>
      </c>
      <c r="E196" s="250"/>
      <c r="F196" s="252">
        <v>62</v>
      </c>
      <c r="G196" s="250"/>
      <c r="H196" s="158" t="s">
        <v>381</v>
      </c>
      <c r="I196" s="251" t="s">
        <v>384</v>
      </c>
      <c r="J196" s="250"/>
    </row>
    <row r="197" spans="2:10" ht="12.75" customHeight="1" x14ac:dyDescent="0.25">
      <c r="B197" s="251">
        <v>5</v>
      </c>
      <c r="C197" s="250"/>
      <c r="D197" s="251" t="s">
        <v>452</v>
      </c>
      <c r="E197" s="250"/>
      <c r="F197" s="252">
        <v>60</v>
      </c>
      <c r="G197" s="250"/>
      <c r="H197" s="158" t="s">
        <v>381</v>
      </c>
      <c r="I197" s="251" t="s">
        <v>388</v>
      </c>
      <c r="J197" s="250"/>
    </row>
    <row r="198" spans="2:10" ht="12.75" customHeight="1" x14ac:dyDescent="0.25">
      <c r="B198" s="251">
        <v>6</v>
      </c>
      <c r="C198" s="250"/>
      <c r="D198" s="251" t="s">
        <v>453</v>
      </c>
      <c r="E198" s="250"/>
      <c r="F198" s="252">
        <v>62</v>
      </c>
      <c r="G198" s="250"/>
      <c r="H198" s="158" t="s">
        <v>381</v>
      </c>
      <c r="I198" s="251" t="s">
        <v>378</v>
      </c>
      <c r="J198" s="250"/>
    </row>
    <row r="199" spans="2:10" ht="12.75" customHeight="1" x14ac:dyDescent="0.25">
      <c r="B199" s="251">
        <v>7</v>
      </c>
      <c r="C199" s="250"/>
      <c r="D199" s="251" t="s">
        <v>453</v>
      </c>
      <c r="E199" s="250"/>
      <c r="F199" s="252">
        <v>60</v>
      </c>
      <c r="G199" s="250"/>
      <c r="H199" s="158" t="s">
        <v>381</v>
      </c>
      <c r="I199" s="251" t="s">
        <v>389</v>
      </c>
      <c r="J199" s="250"/>
    </row>
    <row r="200" spans="2:10" ht="12.75" customHeight="1" x14ac:dyDescent="0.25">
      <c r="B200" s="251">
        <v>8</v>
      </c>
      <c r="C200" s="250"/>
      <c r="D200" s="251" t="s">
        <v>453</v>
      </c>
      <c r="E200" s="250"/>
      <c r="F200" s="252">
        <v>62</v>
      </c>
      <c r="G200" s="250"/>
      <c r="H200" s="158" t="s">
        <v>381</v>
      </c>
      <c r="I200" s="251" t="s">
        <v>369</v>
      </c>
      <c r="J200" s="250"/>
    </row>
    <row r="201" spans="2:10" ht="12.75" customHeight="1" x14ac:dyDescent="0.25">
      <c r="B201" s="251">
        <v>9</v>
      </c>
      <c r="C201" s="250"/>
      <c r="D201" s="251" t="s">
        <v>453</v>
      </c>
      <c r="E201" s="250"/>
      <c r="F201" s="252">
        <v>62</v>
      </c>
      <c r="G201" s="250"/>
      <c r="H201" s="158" t="s">
        <v>381</v>
      </c>
      <c r="I201" s="251" t="s">
        <v>390</v>
      </c>
      <c r="J201" s="250"/>
    </row>
    <row r="202" spans="2:10" ht="12.75" customHeight="1" x14ac:dyDescent="0.25">
      <c r="B202" s="251">
        <v>10</v>
      </c>
      <c r="C202" s="250"/>
      <c r="D202" s="251" t="s">
        <v>453</v>
      </c>
      <c r="E202" s="250"/>
      <c r="F202" s="252">
        <v>60</v>
      </c>
      <c r="G202" s="250"/>
      <c r="H202" s="158" t="s">
        <v>192</v>
      </c>
      <c r="I202" s="251" t="s">
        <v>391</v>
      </c>
      <c r="J202" s="250"/>
    </row>
    <row r="203" spans="2:10" ht="12.75" customHeight="1" x14ac:dyDescent="0.25">
      <c r="B203" s="251">
        <v>11</v>
      </c>
      <c r="C203" s="250"/>
      <c r="D203" s="251" t="s">
        <v>453</v>
      </c>
      <c r="E203" s="250"/>
      <c r="F203" s="252">
        <v>62</v>
      </c>
      <c r="G203" s="250"/>
      <c r="H203" s="158" t="s">
        <v>192</v>
      </c>
      <c r="I203" s="251" t="s">
        <v>392</v>
      </c>
      <c r="J203" s="250"/>
    </row>
    <row r="204" spans="2:10" ht="12.75" customHeight="1" x14ac:dyDescent="0.25">
      <c r="B204" s="251">
        <v>12</v>
      </c>
      <c r="C204" s="250"/>
      <c r="D204" s="251" t="s">
        <v>454</v>
      </c>
      <c r="E204" s="250"/>
      <c r="F204" s="252">
        <v>62</v>
      </c>
      <c r="G204" s="250"/>
      <c r="H204" s="158" t="s">
        <v>192</v>
      </c>
      <c r="I204" s="251" t="s">
        <v>393</v>
      </c>
      <c r="J204" s="250"/>
    </row>
    <row r="205" spans="2:10" ht="12.75" customHeight="1" x14ac:dyDescent="0.25">
      <c r="B205" s="251">
        <v>13</v>
      </c>
      <c r="C205" s="250"/>
      <c r="D205" s="251" t="s">
        <v>455</v>
      </c>
      <c r="E205" s="250"/>
      <c r="F205" s="252">
        <v>61.71</v>
      </c>
      <c r="G205" s="250"/>
      <c r="H205" s="158" t="s">
        <v>192</v>
      </c>
      <c r="I205" s="251" t="s">
        <v>395</v>
      </c>
      <c r="J205" s="250"/>
    </row>
    <row r="206" spans="2:10" ht="12.75" customHeight="1" x14ac:dyDescent="0.25">
      <c r="B206" s="251">
        <v>14</v>
      </c>
      <c r="C206" s="250"/>
      <c r="D206" s="251" t="s">
        <v>296</v>
      </c>
      <c r="E206" s="250"/>
      <c r="F206" s="252">
        <v>137.49</v>
      </c>
      <c r="G206" s="250"/>
      <c r="H206" s="158" t="s">
        <v>213</v>
      </c>
      <c r="I206" s="251" t="s">
        <v>397</v>
      </c>
      <c r="J206" s="250"/>
    </row>
    <row r="207" spans="2:10" ht="12.75" customHeight="1" x14ac:dyDescent="0.25">
      <c r="B207" s="251">
        <v>15</v>
      </c>
      <c r="C207" s="250"/>
      <c r="D207" s="251" t="s">
        <v>296</v>
      </c>
      <c r="E207" s="250"/>
      <c r="F207" s="252">
        <v>86.57</v>
      </c>
      <c r="G207" s="250"/>
      <c r="H207" s="158" t="s">
        <v>213</v>
      </c>
      <c r="I207" s="251" t="s">
        <v>382</v>
      </c>
      <c r="J207" s="250"/>
    </row>
    <row r="208" spans="2:10" ht="12.75" customHeight="1" x14ac:dyDescent="0.25">
      <c r="B208" s="251">
        <v>16</v>
      </c>
      <c r="C208" s="250"/>
      <c r="D208" s="251" t="s">
        <v>456</v>
      </c>
      <c r="E208" s="250"/>
      <c r="F208" s="252">
        <v>55</v>
      </c>
      <c r="G208" s="250"/>
      <c r="H208" s="158" t="s">
        <v>173</v>
      </c>
      <c r="I208" s="251" t="s">
        <v>415</v>
      </c>
      <c r="J208" s="250"/>
    </row>
    <row r="209" spans="2:10" ht="12.75" customHeight="1" x14ac:dyDescent="0.25">
      <c r="B209" s="251">
        <v>17</v>
      </c>
      <c r="C209" s="250"/>
      <c r="D209" s="251" t="s">
        <v>457</v>
      </c>
      <c r="E209" s="250"/>
      <c r="F209" s="252">
        <v>81.61</v>
      </c>
      <c r="G209" s="250"/>
      <c r="H209" s="158" t="s">
        <v>419</v>
      </c>
      <c r="I209" s="251" t="s">
        <v>421</v>
      </c>
      <c r="J209" s="250"/>
    </row>
    <row r="210" spans="2:10" ht="12.75" customHeight="1" x14ac:dyDescent="0.25">
      <c r="B210" s="251">
        <v>18</v>
      </c>
      <c r="C210" s="250"/>
      <c r="D210" s="251" t="s">
        <v>455</v>
      </c>
      <c r="E210" s="250"/>
      <c r="F210" s="252">
        <v>65.510000000000005</v>
      </c>
      <c r="G210" s="250"/>
      <c r="H210" s="158" t="s">
        <v>181</v>
      </c>
      <c r="I210" s="251" t="s">
        <v>430</v>
      </c>
      <c r="J210" s="250"/>
    </row>
    <row r="211" spans="2:10" ht="12.75" customHeight="1" x14ac:dyDescent="0.25">
      <c r="B211" s="251">
        <v>19</v>
      </c>
      <c r="C211" s="250"/>
      <c r="D211" s="251" t="s">
        <v>458</v>
      </c>
      <c r="E211" s="250"/>
      <c r="F211" s="252">
        <v>120</v>
      </c>
      <c r="G211" s="250"/>
      <c r="H211" s="158" t="s">
        <v>181</v>
      </c>
      <c r="I211" s="251" t="s">
        <v>417</v>
      </c>
      <c r="J211" s="250"/>
    </row>
    <row r="212" spans="2:10" ht="12.75" customHeight="1" x14ac:dyDescent="0.25">
      <c r="B212" s="251">
        <v>20</v>
      </c>
      <c r="C212" s="250"/>
      <c r="D212" s="251" t="s">
        <v>459</v>
      </c>
      <c r="E212" s="250"/>
      <c r="F212" s="252">
        <v>97.88</v>
      </c>
      <c r="G212" s="250"/>
      <c r="H212" s="158" t="s">
        <v>182</v>
      </c>
      <c r="I212" s="251" t="s">
        <v>374</v>
      </c>
      <c r="J212" s="250"/>
    </row>
    <row r="213" spans="2:10" ht="12.75" customHeight="1" x14ac:dyDescent="0.25">
      <c r="B213" s="251">
        <v>21</v>
      </c>
      <c r="C213" s="250"/>
      <c r="D213" s="251" t="s">
        <v>455</v>
      </c>
      <c r="E213" s="250"/>
      <c r="F213" s="252">
        <v>123.25</v>
      </c>
      <c r="G213" s="250"/>
      <c r="H213" s="158" t="s">
        <v>183</v>
      </c>
      <c r="I213" s="251" t="s">
        <v>428</v>
      </c>
      <c r="J213" s="250"/>
    </row>
    <row r="214" spans="2:10" ht="12.75" customHeight="1" x14ac:dyDescent="0.25">
      <c r="B214" s="251">
        <v>22</v>
      </c>
      <c r="C214" s="250"/>
      <c r="D214" s="251" t="s">
        <v>458</v>
      </c>
      <c r="E214" s="250"/>
      <c r="F214" s="252">
        <v>87.3</v>
      </c>
      <c r="G214" s="250"/>
      <c r="H214" s="158" t="s">
        <v>426</v>
      </c>
      <c r="I214" s="251" t="s">
        <v>399</v>
      </c>
      <c r="J214" s="250"/>
    </row>
    <row r="215" spans="2:10" ht="12.75" customHeight="1" x14ac:dyDescent="0.25">
      <c r="B215" s="251">
        <v>23</v>
      </c>
      <c r="C215" s="250"/>
      <c r="D215" s="251" t="s">
        <v>453</v>
      </c>
      <c r="E215" s="250"/>
      <c r="F215" s="252">
        <v>133.44999999999999</v>
      </c>
      <c r="G215" s="250"/>
      <c r="H215" s="158" t="s">
        <v>275</v>
      </c>
      <c r="I215" s="251" t="s">
        <v>438</v>
      </c>
      <c r="J215" s="250"/>
    </row>
    <row r="216" spans="2:10" ht="12.75" customHeight="1" x14ac:dyDescent="0.25">
      <c r="B216" s="251">
        <v>24</v>
      </c>
      <c r="C216" s="250"/>
      <c r="D216" s="251" t="s">
        <v>453</v>
      </c>
      <c r="E216" s="250"/>
      <c r="F216" s="252">
        <v>60</v>
      </c>
      <c r="G216" s="250"/>
      <c r="H216" s="158" t="s">
        <v>275</v>
      </c>
      <c r="I216" s="251" t="s">
        <v>436</v>
      </c>
      <c r="J216" s="250"/>
    </row>
    <row r="217" spans="2:10" ht="12.75" customHeight="1" x14ac:dyDescent="0.25">
      <c r="B217" s="251">
        <v>25</v>
      </c>
      <c r="C217" s="250"/>
      <c r="D217" s="251" t="s">
        <v>453</v>
      </c>
      <c r="E217" s="250"/>
      <c r="F217" s="252">
        <v>60</v>
      </c>
      <c r="G217" s="250"/>
      <c r="H217" s="158" t="s">
        <v>275</v>
      </c>
      <c r="I217" s="251" t="s">
        <v>437</v>
      </c>
      <c r="J217" s="250"/>
    </row>
    <row r="218" spans="2:10" ht="12.75" customHeight="1" x14ac:dyDescent="0.25">
      <c r="B218" s="251">
        <v>26</v>
      </c>
      <c r="C218" s="250"/>
      <c r="D218" s="258" t="s">
        <v>460</v>
      </c>
      <c r="E218" s="250"/>
      <c r="F218" s="252">
        <v>4</v>
      </c>
      <c r="G218" s="250"/>
      <c r="H218" s="158" t="s">
        <v>461</v>
      </c>
      <c r="I218" s="251" t="s">
        <v>367</v>
      </c>
      <c r="J218" s="250"/>
    </row>
    <row r="219" spans="2:10" x14ac:dyDescent="0.25">
      <c r="B219" s="253"/>
      <c r="C219" s="250"/>
      <c r="D219" s="253"/>
      <c r="E219" s="250"/>
      <c r="F219" s="254">
        <v>1835.2599999999998</v>
      </c>
      <c r="G219" s="250"/>
      <c r="H219" s="159"/>
      <c r="I219" s="253"/>
      <c r="J219" s="250"/>
    </row>
    <row r="220" spans="2:10" ht="45.6" customHeight="1" x14ac:dyDescent="0.25">
      <c r="B220" s="248" t="s">
        <v>462</v>
      </c>
      <c r="C220" s="245"/>
      <c r="D220" s="245"/>
      <c r="E220" s="245"/>
      <c r="F220" s="245"/>
      <c r="G220" s="245"/>
      <c r="H220" s="245"/>
      <c r="I220" s="245"/>
      <c r="J220" s="245"/>
    </row>
    <row r="221" spans="2:10" ht="12.75" customHeight="1" x14ac:dyDescent="0.25">
      <c r="B221" s="249" t="s">
        <v>159</v>
      </c>
      <c r="C221" s="250"/>
      <c r="D221" s="249" t="s">
        <v>160</v>
      </c>
      <c r="E221" s="250"/>
      <c r="F221" s="249" t="s">
        <v>161</v>
      </c>
      <c r="G221" s="250"/>
      <c r="H221" s="157" t="s">
        <v>162</v>
      </c>
      <c r="I221" s="249" t="s">
        <v>163</v>
      </c>
      <c r="J221" s="250"/>
    </row>
    <row r="222" spans="2:10" ht="12.75" customHeight="1" x14ac:dyDescent="0.25">
      <c r="B222" s="251">
        <v>1</v>
      </c>
      <c r="C222" s="250"/>
      <c r="D222" s="258" t="s">
        <v>463</v>
      </c>
      <c r="E222" s="250"/>
      <c r="F222" s="252">
        <v>7243.41</v>
      </c>
      <c r="G222" s="250"/>
      <c r="H222" s="158" t="s">
        <v>464</v>
      </c>
      <c r="I222" s="251" t="s">
        <v>465</v>
      </c>
      <c r="J222" s="250"/>
    </row>
    <row r="223" spans="2:10" ht="12.75" customHeight="1" x14ac:dyDescent="0.25">
      <c r="B223" s="251">
        <v>2</v>
      </c>
      <c r="C223" s="250"/>
      <c r="D223" s="258" t="s">
        <v>463</v>
      </c>
      <c r="E223" s="250"/>
      <c r="F223" s="252">
        <v>6938.22</v>
      </c>
      <c r="G223" s="250"/>
      <c r="H223" s="158" t="s">
        <v>220</v>
      </c>
      <c r="I223" s="251" t="s">
        <v>465</v>
      </c>
      <c r="J223" s="250"/>
    </row>
    <row r="224" spans="2:10" ht="12.75" customHeight="1" x14ac:dyDescent="0.25">
      <c r="B224" s="251">
        <v>3</v>
      </c>
      <c r="C224" s="250"/>
      <c r="D224" s="258" t="s">
        <v>463</v>
      </c>
      <c r="E224" s="250"/>
      <c r="F224" s="252">
        <v>7242.86</v>
      </c>
      <c r="G224" s="250"/>
      <c r="H224" s="158" t="s">
        <v>466</v>
      </c>
      <c r="I224" s="251" t="s">
        <v>465</v>
      </c>
      <c r="J224" s="250"/>
    </row>
    <row r="225" spans="2:10" x14ac:dyDescent="0.25">
      <c r="B225" s="253"/>
      <c r="C225" s="250"/>
      <c r="D225" s="253"/>
      <c r="E225" s="250"/>
      <c r="F225" s="254">
        <v>21424.49</v>
      </c>
      <c r="G225" s="250"/>
      <c r="H225" s="159"/>
      <c r="I225" s="253"/>
      <c r="J225" s="250"/>
    </row>
    <row r="226" spans="2:10" ht="45.6" customHeight="1" x14ac:dyDescent="0.25">
      <c r="B226" s="248" t="s">
        <v>467</v>
      </c>
      <c r="C226" s="245"/>
      <c r="D226" s="245"/>
      <c r="E226" s="245"/>
      <c r="F226" s="245"/>
      <c r="G226" s="245"/>
      <c r="H226" s="245"/>
      <c r="I226" s="245"/>
      <c r="J226" s="245"/>
    </row>
    <row r="227" spans="2:10" ht="12.75" customHeight="1" x14ac:dyDescent="0.25">
      <c r="B227" s="249" t="s">
        <v>159</v>
      </c>
      <c r="C227" s="250"/>
      <c r="D227" s="249" t="s">
        <v>160</v>
      </c>
      <c r="E227" s="250"/>
      <c r="F227" s="249" t="s">
        <v>161</v>
      </c>
      <c r="G227" s="250"/>
      <c r="H227" s="157" t="s">
        <v>162</v>
      </c>
      <c r="I227" s="249" t="s">
        <v>163</v>
      </c>
      <c r="J227" s="250"/>
    </row>
    <row r="228" spans="2:10" ht="12.75" customHeight="1" x14ac:dyDescent="0.25">
      <c r="B228" s="251">
        <v>1</v>
      </c>
      <c r="C228" s="250"/>
      <c r="D228" s="258" t="s">
        <v>468</v>
      </c>
      <c r="E228" s="250"/>
      <c r="F228" s="252">
        <v>916.4</v>
      </c>
      <c r="G228" s="250"/>
      <c r="H228" s="158" t="s">
        <v>464</v>
      </c>
      <c r="I228" s="251" t="s">
        <v>469</v>
      </c>
      <c r="J228" s="250"/>
    </row>
    <row r="229" spans="2:10" ht="12.75" customHeight="1" x14ac:dyDescent="0.25">
      <c r="B229" s="251">
        <v>2</v>
      </c>
      <c r="C229" s="250"/>
      <c r="D229" s="258" t="s">
        <v>468</v>
      </c>
      <c r="E229" s="250"/>
      <c r="F229" s="252">
        <v>972.78</v>
      </c>
      <c r="G229" s="250"/>
      <c r="H229" s="158" t="s">
        <v>213</v>
      </c>
      <c r="I229" s="251" t="s">
        <v>469</v>
      </c>
      <c r="J229" s="250"/>
    </row>
    <row r="230" spans="2:10" ht="12.75" customHeight="1" x14ac:dyDescent="0.25">
      <c r="B230" s="251">
        <v>3</v>
      </c>
      <c r="C230" s="250"/>
      <c r="D230" s="258" t="s">
        <v>468</v>
      </c>
      <c r="E230" s="250"/>
      <c r="F230" s="252">
        <v>1172.8800000000001</v>
      </c>
      <c r="G230" s="250"/>
      <c r="H230" s="158" t="s">
        <v>173</v>
      </c>
      <c r="I230" s="251" t="s">
        <v>469</v>
      </c>
      <c r="J230" s="250"/>
    </row>
    <row r="231" spans="2:10" ht="12.75" customHeight="1" x14ac:dyDescent="0.25">
      <c r="B231" s="251">
        <v>4</v>
      </c>
      <c r="C231" s="250"/>
      <c r="D231" s="258" t="s">
        <v>468</v>
      </c>
      <c r="E231" s="250"/>
      <c r="F231" s="252">
        <v>1168.74</v>
      </c>
      <c r="G231" s="250"/>
      <c r="H231" s="158" t="s">
        <v>256</v>
      </c>
      <c r="I231" s="251" t="s">
        <v>469</v>
      </c>
      <c r="J231" s="250"/>
    </row>
    <row r="232" spans="2:10" x14ac:dyDescent="0.25">
      <c r="B232" s="253"/>
      <c r="C232" s="250"/>
      <c r="D232" s="253"/>
      <c r="E232" s="250"/>
      <c r="F232" s="254">
        <v>4230.8</v>
      </c>
      <c r="G232" s="250"/>
      <c r="H232" s="159"/>
      <c r="I232" s="253"/>
      <c r="J232" s="250"/>
    </row>
    <row r="233" spans="2:10" ht="45.6" customHeight="1" x14ac:dyDescent="0.25">
      <c r="B233" s="248" t="s">
        <v>470</v>
      </c>
      <c r="C233" s="245"/>
      <c r="D233" s="245"/>
      <c r="E233" s="245"/>
      <c r="F233" s="245"/>
      <c r="G233" s="245"/>
      <c r="H233" s="245"/>
      <c r="I233" s="245"/>
      <c r="J233" s="245"/>
    </row>
    <row r="234" spans="2:10" ht="12.75" customHeight="1" x14ac:dyDescent="0.25">
      <c r="B234" s="249" t="s">
        <v>159</v>
      </c>
      <c r="C234" s="250"/>
      <c r="D234" s="249" t="s">
        <v>160</v>
      </c>
      <c r="E234" s="250"/>
      <c r="F234" s="249" t="s">
        <v>161</v>
      </c>
      <c r="G234" s="250"/>
      <c r="H234" s="157" t="s">
        <v>162</v>
      </c>
      <c r="I234" s="249" t="s">
        <v>163</v>
      </c>
      <c r="J234" s="250"/>
    </row>
    <row r="235" spans="2:10" ht="12.75" customHeight="1" x14ac:dyDescent="0.25">
      <c r="B235" s="251">
        <v>1</v>
      </c>
      <c r="C235" s="250"/>
      <c r="D235" s="258" t="s">
        <v>471</v>
      </c>
      <c r="E235" s="250"/>
      <c r="F235" s="252">
        <v>326.56</v>
      </c>
      <c r="G235" s="250"/>
      <c r="H235" s="158" t="s">
        <v>195</v>
      </c>
      <c r="I235" s="251" t="s">
        <v>472</v>
      </c>
      <c r="J235" s="250"/>
    </row>
    <row r="236" spans="2:10" ht="12.75" customHeight="1" x14ac:dyDescent="0.25">
      <c r="B236" s="251">
        <v>2</v>
      </c>
      <c r="C236" s="250"/>
      <c r="D236" s="258" t="s">
        <v>471</v>
      </c>
      <c r="E236" s="250"/>
      <c r="F236" s="252">
        <v>285.74</v>
      </c>
      <c r="G236" s="250"/>
      <c r="H236" s="158" t="s">
        <v>173</v>
      </c>
      <c r="I236" s="251" t="s">
        <v>472</v>
      </c>
      <c r="J236" s="250"/>
    </row>
    <row r="237" spans="2:10" ht="12.75" customHeight="1" x14ac:dyDescent="0.25">
      <c r="B237" s="251">
        <v>3</v>
      </c>
      <c r="C237" s="250"/>
      <c r="D237" s="258" t="s">
        <v>471</v>
      </c>
      <c r="E237" s="250"/>
      <c r="F237" s="252">
        <v>367.38</v>
      </c>
      <c r="G237" s="250"/>
      <c r="H237" s="158" t="s">
        <v>182</v>
      </c>
      <c r="I237" s="251" t="s">
        <v>472</v>
      </c>
      <c r="J237" s="250"/>
    </row>
    <row r="238" spans="2:10" x14ac:dyDescent="0.25">
      <c r="B238" s="253"/>
      <c r="C238" s="250"/>
      <c r="D238" s="253"/>
      <c r="E238" s="250"/>
      <c r="F238" s="254">
        <v>979.68</v>
      </c>
      <c r="G238" s="250"/>
      <c r="H238" s="159"/>
      <c r="I238" s="253"/>
      <c r="J238" s="250"/>
    </row>
    <row r="239" spans="2:10" ht="45.6" customHeight="1" x14ac:dyDescent="0.25">
      <c r="B239" s="248" t="s">
        <v>473</v>
      </c>
      <c r="C239" s="245"/>
      <c r="D239" s="245"/>
      <c r="E239" s="245"/>
      <c r="F239" s="245"/>
      <c r="G239" s="245"/>
      <c r="H239" s="245"/>
      <c r="I239" s="245"/>
      <c r="J239" s="245"/>
    </row>
    <row r="240" spans="2:10" ht="12.75" customHeight="1" x14ac:dyDescent="0.25">
      <c r="B240" s="249" t="s">
        <v>159</v>
      </c>
      <c r="C240" s="250"/>
      <c r="D240" s="249" t="s">
        <v>160</v>
      </c>
      <c r="E240" s="250"/>
      <c r="F240" s="249" t="s">
        <v>161</v>
      </c>
      <c r="G240" s="250"/>
      <c r="H240" s="157" t="s">
        <v>162</v>
      </c>
      <c r="I240" s="249" t="s">
        <v>163</v>
      </c>
      <c r="J240" s="250"/>
    </row>
    <row r="241" spans="2:10" ht="12.75" customHeight="1" x14ac:dyDescent="0.25">
      <c r="B241" s="251">
        <v>1</v>
      </c>
      <c r="C241" s="250"/>
      <c r="D241" s="258" t="s">
        <v>474</v>
      </c>
      <c r="E241" s="250"/>
      <c r="F241" s="252">
        <v>10507.36</v>
      </c>
      <c r="G241" s="250"/>
      <c r="H241" s="158" t="s">
        <v>464</v>
      </c>
      <c r="I241" s="251" t="s">
        <v>475</v>
      </c>
      <c r="J241" s="250"/>
    </row>
    <row r="242" spans="2:10" ht="12.75" customHeight="1" x14ac:dyDescent="0.25">
      <c r="B242" s="251">
        <v>2</v>
      </c>
      <c r="C242" s="250"/>
      <c r="D242" s="258" t="s">
        <v>474</v>
      </c>
      <c r="E242" s="250"/>
      <c r="F242" s="252">
        <v>12887.82</v>
      </c>
      <c r="G242" s="250"/>
      <c r="H242" s="158" t="s">
        <v>222</v>
      </c>
      <c r="I242" s="251" t="s">
        <v>475</v>
      </c>
      <c r="J242" s="250"/>
    </row>
    <row r="243" spans="2:10" ht="12.75" customHeight="1" x14ac:dyDescent="0.25">
      <c r="B243" s="251">
        <v>3</v>
      </c>
      <c r="C243" s="250"/>
      <c r="D243" s="258" t="s">
        <v>474</v>
      </c>
      <c r="E243" s="250"/>
      <c r="F243" s="252">
        <v>10327.32</v>
      </c>
      <c r="G243" s="250"/>
      <c r="H243" s="158" t="s">
        <v>250</v>
      </c>
      <c r="I243" s="251" t="s">
        <v>475</v>
      </c>
      <c r="J243" s="250"/>
    </row>
    <row r="244" spans="2:10" x14ac:dyDescent="0.25">
      <c r="B244" s="253"/>
      <c r="C244" s="250"/>
      <c r="D244" s="253"/>
      <c r="E244" s="250"/>
      <c r="F244" s="254">
        <v>33722.5</v>
      </c>
      <c r="G244" s="250"/>
      <c r="H244" s="159"/>
      <c r="I244" s="253"/>
      <c r="J244" s="250"/>
    </row>
    <row r="245" spans="2:10" ht="45.6" customHeight="1" x14ac:dyDescent="0.25">
      <c r="B245" s="248" t="s">
        <v>476</v>
      </c>
      <c r="C245" s="245"/>
      <c r="D245" s="245"/>
      <c r="E245" s="245"/>
      <c r="F245" s="245"/>
      <c r="G245" s="245"/>
      <c r="H245" s="245"/>
      <c r="I245" s="245"/>
      <c r="J245" s="245"/>
    </row>
    <row r="246" spans="2:10" ht="12.75" customHeight="1" x14ac:dyDescent="0.25">
      <c r="B246" s="249" t="s">
        <v>159</v>
      </c>
      <c r="C246" s="250"/>
      <c r="D246" s="249" t="s">
        <v>160</v>
      </c>
      <c r="E246" s="250"/>
      <c r="F246" s="249" t="s">
        <v>161</v>
      </c>
      <c r="G246" s="250"/>
      <c r="H246" s="157" t="s">
        <v>162</v>
      </c>
      <c r="I246" s="249" t="s">
        <v>163</v>
      </c>
      <c r="J246" s="250"/>
    </row>
    <row r="247" spans="2:10" ht="12.75" customHeight="1" x14ac:dyDescent="0.25">
      <c r="B247" s="251">
        <v>1</v>
      </c>
      <c r="C247" s="250"/>
      <c r="D247" s="258" t="s">
        <v>477</v>
      </c>
      <c r="E247" s="250"/>
      <c r="F247" s="252">
        <v>6.37</v>
      </c>
      <c r="G247" s="250"/>
      <c r="H247" s="158" t="s">
        <v>198</v>
      </c>
      <c r="I247" s="251" t="s">
        <v>302</v>
      </c>
      <c r="J247" s="250"/>
    </row>
    <row r="248" spans="2:10" ht="12.75" customHeight="1" x14ac:dyDescent="0.25">
      <c r="B248" s="251">
        <v>2</v>
      </c>
      <c r="C248" s="250"/>
      <c r="D248" s="258" t="s">
        <v>477</v>
      </c>
      <c r="E248" s="250"/>
      <c r="F248" s="252">
        <v>22.48</v>
      </c>
      <c r="G248" s="250"/>
      <c r="H248" s="158" t="s">
        <v>198</v>
      </c>
      <c r="I248" s="251" t="s">
        <v>302</v>
      </c>
      <c r="J248" s="250"/>
    </row>
    <row r="249" spans="2:10" ht="12.75" customHeight="1" x14ac:dyDescent="0.25">
      <c r="B249" s="251">
        <v>3</v>
      </c>
      <c r="C249" s="250"/>
      <c r="D249" s="258" t="s">
        <v>477</v>
      </c>
      <c r="E249" s="250"/>
      <c r="F249" s="252">
        <v>2688.16</v>
      </c>
      <c r="G249" s="250"/>
      <c r="H249" s="158" t="s">
        <v>198</v>
      </c>
      <c r="I249" s="251" t="s">
        <v>302</v>
      </c>
      <c r="J249" s="250"/>
    </row>
    <row r="250" spans="2:10" ht="12.75" customHeight="1" x14ac:dyDescent="0.25">
      <c r="B250" s="251">
        <v>4</v>
      </c>
      <c r="C250" s="250"/>
      <c r="D250" s="258" t="s">
        <v>477</v>
      </c>
      <c r="E250" s="250"/>
      <c r="F250" s="252">
        <v>6.37</v>
      </c>
      <c r="G250" s="250"/>
      <c r="H250" s="158" t="s">
        <v>173</v>
      </c>
      <c r="I250" s="251" t="s">
        <v>302</v>
      </c>
      <c r="J250" s="250"/>
    </row>
    <row r="251" spans="2:10" ht="12.75" customHeight="1" x14ac:dyDescent="0.25">
      <c r="B251" s="251">
        <v>5</v>
      </c>
      <c r="C251" s="250"/>
      <c r="D251" s="258" t="s">
        <v>477</v>
      </c>
      <c r="E251" s="250"/>
      <c r="F251" s="252">
        <v>2489.1799999999998</v>
      </c>
      <c r="G251" s="250"/>
      <c r="H251" s="158" t="s">
        <v>173</v>
      </c>
      <c r="I251" s="251" t="s">
        <v>302</v>
      </c>
      <c r="J251" s="250"/>
    </row>
    <row r="252" spans="2:10" ht="12.75" customHeight="1" x14ac:dyDescent="0.25">
      <c r="B252" s="251">
        <v>6</v>
      </c>
      <c r="C252" s="250"/>
      <c r="D252" s="258" t="s">
        <v>477</v>
      </c>
      <c r="E252" s="250"/>
      <c r="F252" s="252">
        <v>20.71</v>
      </c>
      <c r="G252" s="250"/>
      <c r="H252" s="158" t="s">
        <v>244</v>
      </c>
      <c r="I252" s="251" t="s">
        <v>302</v>
      </c>
      <c r="J252" s="250"/>
    </row>
    <row r="253" spans="2:10" ht="12.75" customHeight="1" x14ac:dyDescent="0.25">
      <c r="B253" s="251">
        <v>7</v>
      </c>
      <c r="C253" s="250"/>
      <c r="D253" s="258" t="s">
        <v>477</v>
      </c>
      <c r="E253" s="250"/>
      <c r="F253" s="252">
        <v>2768.61</v>
      </c>
      <c r="G253" s="250"/>
      <c r="H253" s="158" t="s">
        <v>256</v>
      </c>
      <c r="I253" s="251" t="s">
        <v>302</v>
      </c>
      <c r="J253" s="250"/>
    </row>
    <row r="254" spans="2:10" x14ac:dyDescent="0.25">
      <c r="B254" s="253"/>
      <c r="C254" s="250"/>
      <c r="D254" s="253"/>
      <c r="E254" s="250"/>
      <c r="F254" s="254">
        <v>8001.8799999999992</v>
      </c>
      <c r="G254" s="250"/>
      <c r="H254" s="159"/>
      <c r="I254" s="253"/>
      <c r="J254" s="250"/>
    </row>
    <row r="255" spans="2:10" ht="45.6" customHeight="1" x14ac:dyDescent="0.25">
      <c r="B255" s="248" t="s">
        <v>478</v>
      </c>
      <c r="C255" s="245"/>
      <c r="D255" s="245"/>
      <c r="E255" s="245"/>
      <c r="F255" s="245"/>
      <c r="G255" s="245"/>
      <c r="H255" s="245"/>
      <c r="I255" s="245"/>
      <c r="J255" s="245"/>
    </row>
    <row r="256" spans="2:10" ht="12.75" customHeight="1" x14ac:dyDescent="0.25">
      <c r="B256" s="249" t="s">
        <v>159</v>
      </c>
      <c r="C256" s="250"/>
      <c r="D256" s="249" t="s">
        <v>160</v>
      </c>
      <c r="E256" s="250"/>
      <c r="F256" s="249" t="s">
        <v>161</v>
      </c>
      <c r="G256" s="250"/>
      <c r="H256" s="157" t="s">
        <v>162</v>
      </c>
      <c r="I256" s="249" t="s">
        <v>163</v>
      </c>
      <c r="J256" s="250"/>
    </row>
    <row r="257" spans="2:10" ht="12.75" customHeight="1" x14ac:dyDescent="0.25">
      <c r="B257" s="251">
        <v>1</v>
      </c>
      <c r="C257" s="250"/>
      <c r="D257" s="251" t="s">
        <v>479</v>
      </c>
      <c r="E257" s="250"/>
      <c r="F257" s="252">
        <v>130</v>
      </c>
      <c r="G257" s="250"/>
      <c r="H257" s="158" t="s">
        <v>256</v>
      </c>
      <c r="I257" s="251" t="s">
        <v>480</v>
      </c>
      <c r="J257" s="250"/>
    </row>
    <row r="258" spans="2:10" ht="12.75" customHeight="1" x14ac:dyDescent="0.25">
      <c r="B258" s="251">
        <v>2</v>
      </c>
      <c r="C258" s="250"/>
      <c r="D258" s="251" t="s">
        <v>479</v>
      </c>
      <c r="E258" s="250"/>
      <c r="F258" s="252">
        <v>130</v>
      </c>
      <c r="G258" s="250"/>
      <c r="H258" s="158" t="s">
        <v>184</v>
      </c>
      <c r="I258" s="251" t="s">
        <v>480</v>
      </c>
      <c r="J258" s="250"/>
    </row>
    <row r="259" spans="2:10" ht="12.75" customHeight="1" x14ac:dyDescent="0.25">
      <c r="B259" s="251">
        <v>3</v>
      </c>
      <c r="C259" s="250"/>
      <c r="D259" s="251" t="s">
        <v>479</v>
      </c>
      <c r="E259" s="250"/>
      <c r="F259" s="252">
        <v>130</v>
      </c>
      <c r="G259" s="250"/>
      <c r="H259" s="158" t="s">
        <v>184</v>
      </c>
      <c r="I259" s="251" t="s">
        <v>480</v>
      </c>
      <c r="J259" s="250"/>
    </row>
    <row r="260" spans="2:10" x14ac:dyDescent="0.25">
      <c r="B260" s="253"/>
      <c r="C260" s="250"/>
      <c r="D260" s="253"/>
      <c r="E260" s="250"/>
      <c r="F260" s="254">
        <v>390</v>
      </c>
      <c r="G260" s="250"/>
      <c r="H260" s="159"/>
      <c r="I260" s="253"/>
      <c r="J260" s="250"/>
    </row>
    <row r="261" spans="2:10" ht="45.6" customHeight="1" x14ac:dyDescent="0.25">
      <c r="B261" s="248" t="s">
        <v>298</v>
      </c>
      <c r="C261" s="245"/>
      <c r="D261" s="245"/>
      <c r="E261" s="245"/>
      <c r="F261" s="245"/>
      <c r="G261" s="245"/>
      <c r="H261" s="245"/>
      <c r="I261" s="245"/>
      <c r="J261" s="245"/>
    </row>
    <row r="262" spans="2:10" ht="12.75" customHeight="1" x14ac:dyDescent="0.25">
      <c r="B262" s="249" t="s">
        <v>159</v>
      </c>
      <c r="C262" s="250"/>
      <c r="D262" s="249" t="s">
        <v>160</v>
      </c>
      <c r="E262" s="250"/>
      <c r="F262" s="249" t="s">
        <v>161</v>
      </c>
      <c r="G262" s="250"/>
      <c r="H262" s="157" t="s">
        <v>162</v>
      </c>
      <c r="I262" s="249" t="s">
        <v>163</v>
      </c>
      <c r="J262" s="250"/>
    </row>
    <row r="263" spans="2:10" ht="12.75" customHeight="1" x14ac:dyDescent="0.25">
      <c r="B263" s="251">
        <v>1</v>
      </c>
      <c r="C263" s="250"/>
      <c r="D263" s="251" t="s">
        <v>301</v>
      </c>
      <c r="E263" s="250"/>
      <c r="F263" s="252">
        <v>2628</v>
      </c>
      <c r="G263" s="250"/>
      <c r="H263" s="158" t="s">
        <v>256</v>
      </c>
      <c r="I263" s="251" t="s">
        <v>302</v>
      </c>
      <c r="J263" s="250"/>
    </row>
    <row r="264" spans="2:10" x14ac:dyDescent="0.25">
      <c r="B264" s="253"/>
      <c r="C264" s="250"/>
      <c r="D264" s="253"/>
      <c r="E264" s="250"/>
      <c r="F264" s="254">
        <v>2628</v>
      </c>
      <c r="G264" s="250"/>
      <c r="H264" s="159"/>
      <c r="I264" s="253"/>
      <c r="J264" s="250"/>
    </row>
    <row r="265" spans="2:10" ht="45.6" customHeight="1" x14ac:dyDescent="0.25">
      <c r="B265" s="248" t="s">
        <v>481</v>
      </c>
      <c r="C265" s="245"/>
      <c r="D265" s="245"/>
      <c r="E265" s="245"/>
      <c r="F265" s="245"/>
      <c r="G265" s="245"/>
      <c r="H265" s="245"/>
      <c r="I265" s="245"/>
      <c r="J265" s="245"/>
    </row>
    <row r="266" spans="2:10" ht="12.75" customHeight="1" x14ac:dyDescent="0.25">
      <c r="B266" s="249" t="s">
        <v>159</v>
      </c>
      <c r="C266" s="250"/>
      <c r="D266" s="249" t="s">
        <v>160</v>
      </c>
      <c r="E266" s="250"/>
      <c r="F266" s="249" t="s">
        <v>161</v>
      </c>
      <c r="G266" s="250"/>
      <c r="H266" s="157" t="s">
        <v>162</v>
      </c>
      <c r="I266" s="249" t="s">
        <v>163</v>
      </c>
      <c r="J266" s="250"/>
    </row>
    <row r="267" spans="2:10" ht="12.75" customHeight="1" x14ac:dyDescent="0.25">
      <c r="B267" s="251">
        <v>1</v>
      </c>
      <c r="C267" s="250"/>
      <c r="D267" s="251" t="s">
        <v>482</v>
      </c>
      <c r="E267" s="250"/>
      <c r="F267" s="252">
        <v>5016</v>
      </c>
      <c r="G267" s="250"/>
      <c r="H267" s="158" t="s">
        <v>182</v>
      </c>
      <c r="I267" s="251" t="s">
        <v>483</v>
      </c>
      <c r="J267" s="250"/>
    </row>
    <row r="268" spans="2:10" x14ac:dyDescent="0.25">
      <c r="B268" s="253"/>
      <c r="C268" s="250"/>
      <c r="D268" s="253"/>
      <c r="E268" s="250"/>
      <c r="F268" s="254">
        <v>5016</v>
      </c>
      <c r="G268" s="250"/>
      <c r="H268" s="159"/>
      <c r="I268" s="253"/>
      <c r="J268" s="250"/>
    </row>
    <row r="269" spans="2:10" ht="45.6" customHeight="1" x14ac:dyDescent="0.25">
      <c r="B269" s="248" t="s">
        <v>484</v>
      </c>
      <c r="C269" s="245"/>
      <c r="D269" s="245"/>
      <c r="E269" s="245"/>
      <c r="F269" s="245"/>
      <c r="G269" s="245"/>
      <c r="H269" s="245"/>
      <c r="I269" s="245"/>
      <c r="J269" s="245"/>
    </row>
    <row r="270" spans="2:10" ht="12.75" customHeight="1" x14ac:dyDescent="0.25">
      <c r="B270" s="249" t="s">
        <v>159</v>
      </c>
      <c r="C270" s="250"/>
      <c r="D270" s="249" t="s">
        <v>160</v>
      </c>
      <c r="E270" s="250"/>
      <c r="F270" s="249" t="s">
        <v>161</v>
      </c>
      <c r="G270" s="250"/>
      <c r="H270" s="157" t="s">
        <v>162</v>
      </c>
      <c r="I270" s="249" t="s">
        <v>163</v>
      </c>
      <c r="J270" s="250"/>
    </row>
    <row r="271" spans="2:10" ht="12.75" customHeight="1" x14ac:dyDescent="0.25">
      <c r="B271" s="251">
        <v>1</v>
      </c>
      <c r="C271" s="250"/>
      <c r="D271" s="251" t="s">
        <v>485</v>
      </c>
      <c r="E271" s="250"/>
      <c r="F271" s="252">
        <v>851.64</v>
      </c>
      <c r="G271" s="250"/>
      <c r="H271" s="158" t="s">
        <v>179</v>
      </c>
      <c r="I271" s="251" t="s">
        <v>486</v>
      </c>
      <c r="J271" s="250"/>
    </row>
    <row r="272" spans="2:10" ht="12.75" customHeight="1" x14ac:dyDescent="0.25">
      <c r="B272" s="251">
        <v>2</v>
      </c>
      <c r="C272" s="250"/>
      <c r="D272" s="251" t="s">
        <v>485</v>
      </c>
      <c r="E272" s="250"/>
      <c r="F272" s="252">
        <v>1784</v>
      </c>
      <c r="G272" s="250"/>
      <c r="H272" s="158" t="s">
        <v>170</v>
      </c>
      <c r="I272" s="251" t="s">
        <v>486</v>
      </c>
      <c r="J272" s="250"/>
    </row>
    <row r="273" spans="2:10" x14ac:dyDescent="0.25">
      <c r="B273" s="253"/>
      <c r="C273" s="250"/>
      <c r="D273" s="253"/>
      <c r="E273" s="250"/>
      <c r="F273" s="254">
        <v>2635.64</v>
      </c>
      <c r="G273" s="250"/>
      <c r="H273" s="159"/>
      <c r="I273" s="253"/>
      <c r="J273" s="250"/>
    </row>
    <row r="274" spans="2:10" ht="45.6" customHeight="1" x14ac:dyDescent="0.25">
      <c r="B274" s="248" t="s">
        <v>306</v>
      </c>
      <c r="C274" s="245"/>
      <c r="D274" s="245"/>
      <c r="E274" s="245"/>
      <c r="F274" s="245"/>
      <c r="G274" s="245"/>
      <c r="H274" s="245"/>
      <c r="I274" s="245"/>
      <c r="J274" s="245"/>
    </row>
    <row r="275" spans="2:10" ht="12.75" customHeight="1" x14ac:dyDescent="0.25">
      <c r="B275" s="249" t="s">
        <v>159</v>
      </c>
      <c r="C275" s="250"/>
      <c r="D275" s="249" t="s">
        <v>160</v>
      </c>
      <c r="E275" s="250"/>
      <c r="F275" s="249" t="s">
        <v>161</v>
      </c>
      <c r="G275" s="250"/>
      <c r="H275" s="157" t="s">
        <v>162</v>
      </c>
      <c r="I275" s="249" t="s">
        <v>163</v>
      </c>
      <c r="J275" s="250"/>
    </row>
    <row r="276" spans="2:10" ht="12.75" customHeight="1" x14ac:dyDescent="0.25">
      <c r="B276" s="251">
        <v>1</v>
      </c>
      <c r="C276" s="250"/>
      <c r="D276" s="251" t="s">
        <v>487</v>
      </c>
      <c r="E276" s="250"/>
      <c r="F276" s="252">
        <v>1440</v>
      </c>
      <c r="G276" s="250"/>
      <c r="H276" s="158" t="s">
        <v>404</v>
      </c>
      <c r="I276" s="251" t="s">
        <v>488</v>
      </c>
      <c r="J276" s="250"/>
    </row>
    <row r="277" spans="2:10" ht="12.75" customHeight="1" x14ac:dyDescent="0.25">
      <c r="B277" s="251">
        <v>2</v>
      </c>
      <c r="C277" s="250"/>
      <c r="D277" s="251" t="s">
        <v>489</v>
      </c>
      <c r="E277" s="250"/>
      <c r="F277" s="252">
        <v>240</v>
      </c>
      <c r="G277" s="250"/>
      <c r="H277" s="158" t="s">
        <v>319</v>
      </c>
      <c r="I277" s="251" t="s">
        <v>490</v>
      </c>
      <c r="J277" s="250"/>
    </row>
    <row r="278" spans="2:10" ht="12.75" customHeight="1" x14ac:dyDescent="0.25">
      <c r="B278" s="251">
        <v>3</v>
      </c>
      <c r="C278" s="250"/>
      <c r="D278" s="251" t="s">
        <v>489</v>
      </c>
      <c r="E278" s="250"/>
      <c r="F278" s="252">
        <v>177</v>
      </c>
      <c r="G278" s="250"/>
      <c r="H278" s="158" t="s">
        <v>241</v>
      </c>
      <c r="I278" s="251" t="s">
        <v>491</v>
      </c>
      <c r="J278" s="250"/>
    </row>
    <row r="279" spans="2:10" ht="12.75" customHeight="1" x14ac:dyDescent="0.25">
      <c r="B279" s="251">
        <v>4</v>
      </c>
      <c r="C279" s="250"/>
      <c r="D279" s="251" t="s">
        <v>489</v>
      </c>
      <c r="E279" s="250"/>
      <c r="F279" s="252">
        <v>100</v>
      </c>
      <c r="G279" s="250"/>
      <c r="H279" s="158" t="s">
        <v>319</v>
      </c>
      <c r="I279" s="251" t="s">
        <v>490</v>
      </c>
      <c r="J279" s="250"/>
    </row>
    <row r="280" spans="2:10" ht="12.75" customHeight="1" x14ac:dyDescent="0.25">
      <c r="B280" s="251">
        <v>5</v>
      </c>
      <c r="C280" s="250"/>
      <c r="D280" s="258" t="s">
        <v>492</v>
      </c>
      <c r="E280" s="250"/>
      <c r="F280" s="252">
        <v>105</v>
      </c>
      <c r="G280" s="250"/>
      <c r="H280" s="158" t="s">
        <v>254</v>
      </c>
      <c r="I280" s="251" t="s">
        <v>397</v>
      </c>
      <c r="J280" s="250"/>
    </row>
    <row r="281" spans="2:10" ht="12.75" customHeight="1" x14ac:dyDescent="0.25">
      <c r="B281" s="251">
        <v>6</v>
      </c>
      <c r="C281" s="250"/>
      <c r="D281" s="258" t="s">
        <v>492</v>
      </c>
      <c r="E281" s="250"/>
      <c r="F281" s="252">
        <v>60</v>
      </c>
      <c r="G281" s="250"/>
      <c r="H281" s="158" t="s">
        <v>256</v>
      </c>
      <c r="I281" s="251" t="s">
        <v>493</v>
      </c>
      <c r="J281" s="250"/>
    </row>
    <row r="282" spans="2:10" ht="12.75" customHeight="1" x14ac:dyDescent="0.25">
      <c r="B282" s="251">
        <v>7</v>
      </c>
      <c r="C282" s="250"/>
      <c r="D282" s="258" t="s">
        <v>492</v>
      </c>
      <c r="E282" s="250"/>
      <c r="F282" s="252">
        <v>105</v>
      </c>
      <c r="G282" s="250"/>
      <c r="H282" s="158" t="s">
        <v>256</v>
      </c>
      <c r="I282" s="251" t="s">
        <v>387</v>
      </c>
      <c r="J282" s="250"/>
    </row>
    <row r="283" spans="2:10" ht="12.75" customHeight="1" x14ac:dyDescent="0.25">
      <c r="B283" s="251">
        <v>8</v>
      </c>
      <c r="C283" s="250"/>
      <c r="D283" s="251" t="s">
        <v>489</v>
      </c>
      <c r="E283" s="250"/>
      <c r="F283" s="252">
        <v>177</v>
      </c>
      <c r="G283" s="250"/>
      <c r="H283" s="158" t="s">
        <v>181</v>
      </c>
      <c r="I283" s="251" t="s">
        <v>491</v>
      </c>
      <c r="J283" s="250"/>
    </row>
    <row r="284" spans="2:10" ht="12.75" customHeight="1" x14ac:dyDescent="0.25">
      <c r="B284" s="251">
        <v>9</v>
      </c>
      <c r="C284" s="250"/>
      <c r="D284" s="251" t="s">
        <v>494</v>
      </c>
      <c r="E284" s="250"/>
      <c r="F284" s="252">
        <v>36</v>
      </c>
      <c r="G284" s="250"/>
      <c r="H284" s="158" t="s">
        <v>183</v>
      </c>
      <c r="I284" s="251" t="s">
        <v>387</v>
      </c>
      <c r="J284" s="250"/>
    </row>
    <row r="285" spans="2:10" x14ac:dyDescent="0.25">
      <c r="B285" s="253"/>
      <c r="C285" s="250"/>
      <c r="D285" s="253"/>
      <c r="E285" s="250"/>
      <c r="F285" s="254">
        <v>2440</v>
      </c>
      <c r="G285" s="250"/>
      <c r="H285" s="159"/>
      <c r="I285" s="253"/>
      <c r="J285" s="250"/>
    </row>
    <row r="286" spans="2:10" ht="45.6" customHeight="1" x14ac:dyDescent="0.25">
      <c r="B286" s="248" t="s">
        <v>495</v>
      </c>
      <c r="C286" s="245"/>
      <c r="D286" s="245"/>
      <c r="E286" s="245"/>
      <c r="F286" s="245"/>
      <c r="G286" s="245"/>
      <c r="H286" s="245"/>
      <c r="I286" s="245"/>
      <c r="J286" s="245"/>
    </row>
    <row r="287" spans="2:10" ht="12.75" customHeight="1" x14ac:dyDescent="0.25">
      <c r="B287" s="249" t="s">
        <v>159</v>
      </c>
      <c r="C287" s="250"/>
      <c r="D287" s="249" t="s">
        <v>160</v>
      </c>
      <c r="E287" s="250"/>
      <c r="F287" s="249" t="s">
        <v>161</v>
      </c>
      <c r="G287" s="250"/>
      <c r="H287" s="157" t="s">
        <v>162</v>
      </c>
      <c r="I287" s="249" t="s">
        <v>163</v>
      </c>
      <c r="J287" s="250"/>
    </row>
    <row r="288" spans="2:10" ht="12.75" customHeight="1" x14ac:dyDescent="0.25">
      <c r="B288" s="251">
        <v>1</v>
      </c>
      <c r="C288" s="250"/>
      <c r="D288" s="251" t="s">
        <v>496</v>
      </c>
      <c r="E288" s="250"/>
      <c r="F288" s="252">
        <v>254</v>
      </c>
      <c r="G288" s="250"/>
      <c r="H288" s="158" t="s">
        <v>213</v>
      </c>
      <c r="I288" s="251" t="s">
        <v>497</v>
      </c>
      <c r="J288" s="250"/>
    </row>
    <row r="289" spans="2:10" ht="12.75" customHeight="1" x14ac:dyDescent="0.25">
      <c r="B289" s="251">
        <v>2</v>
      </c>
      <c r="C289" s="250"/>
      <c r="D289" s="251" t="s">
        <v>498</v>
      </c>
      <c r="E289" s="250"/>
      <c r="F289" s="252">
        <v>405.9</v>
      </c>
      <c r="G289" s="250"/>
      <c r="H289" s="158" t="s">
        <v>210</v>
      </c>
      <c r="I289" s="251" t="s">
        <v>499</v>
      </c>
      <c r="J289" s="250"/>
    </row>
    <row r="290" spans="2:10" ht="12.75" customHeight="1" x14ac:dyDescent="0.25">
      <c r="B290" s="251">
        <v>3</v>
      </c>
      <c r="C290" s="250"/>
      <c r="D290" s="251" t="s">
        <v>500</v>
      </c>
      <c r="E290" s="250"/>
      <c r="F290" s="252">
        <v>239</v>
      </c>
      <c r="G290" s="250"/>
      <c r="H290" s="158" t="s">
        <v>231</v>
      </c>
      <c r="I290" s="251" t="s">
        <v>501</v>
      </c>
      <c r="J290" s="250"/>
    </row>
    <row r="291" spans="2:10" ht="12.75" customHeight="1" x14ac:dyDescent="0.25">
      <c r="B291" s="251">
        <v>4</v>
      </c>
      <c r="C291" s="250"/>
      <c r="D291" s="251" t="s">
        <v>502</v>
      </c>
      <c r="E291" s="250"/>
      <c r="F291" s="252">
        <v>2975</v>
      </c>
      <c r="G291" s="250"/>
      <c r="H291" s="158" t="s">
        <v>222</v>
      </c>
      <c r="I291" s="251" t="s">
        <v>503</v>
      </c>
      <c r="J291" s="250"/>
    </row>
    <row r="292" spans="2:10" ht="12.75" customHeight="1" x14ac:dyDescent="0.25">
      <c r="B292" s="251">
        <v>5</v>
      </c>
      <c r="C292" s="250"/>
      <c r="D292" s="251" t="s">
        <v>496</v>
      </c>
      <c r="E292" s="250"/>
      <c r="F292" s="252">
        <v>257.98</v>
      </c>
      <c r="G292" s="250"/>
      <c r="H292" s="158" t="s">
        <v>179</v>
      </c>
      <c r="I292" s="251" t="s">
        <v>497</v>
      </c>
      <c r="J292" s="250"/>
    </row>
    <row r="293" spans="2:10" ht="12.75" customHeight="1" x14ac:dyDescent="0.25">
      <c r="B293" s="251">
        <v>6</v>
      </c>
      <c r="C293" s="250"/>
      <c r="D293" s="251" t="s">
        <v>496</v>
      </c>
      <c r="E293" s="250"/>
      <c r="F293" s="252">
        <v>851.88</v>
      </c>
      <c r="G293" s="250"/>
      <c r="H293" s="158" t="s">
        <v>213</v>
      </c>
      <c r="I293" s="251" t="s">
        <v>497</v>
      </c>
      <c r="J293" s="250"/>
    </row>
    <row r="294" spans="2:10" ht="12.75" customHeight="1" x14ac:dyDescent="0.25">
      <c r="B294" s="251">
        <v>7</v>
      </c>
      <c r="C294" s="250"/>
      <c r="D294" s="251" t="s">
        <v>496</v>
      </c>
      <c r="E294" s="250"/>
      <c r="F294" s="252">
        <v>875.98</v>
      </c>
      <c r="G294" s="250"/>
      <c r="H294" s="158" t="s">
        <v>213</v>
      </c>
      <c r="I294" s="251" t="s">
        <v>497</v>
      </c>
      <c r="J294" s="250"/>
    </row>
    <row r="295" spans="2:10" ht="12.75" customHeight="1" x14ac:dyDescent="0.25">
      <c r="B295" s="251">
        <v>8</v>
      </c>
      <c r="C295" s="250"/>
      <c r="D295" s="251" t="s">
        <v>504</v>
      </c>
      <c r="E295" s="250"/>
      <c r="F295" s="252">
        <v>42</v>
      </c>
      <c r="G295" s="250"/>
      <c r="H295" s="158" t="s">
        <v>319</v>
      </c>
      <c r="I295" s="251" t="s">
        <v>505</v>
      </c>
      <c r="J295" s="250"/>
    </row>
    <row r="296" spans="2:10" ht="12.75" customHeight="1" x14ac:dyDescent="0.25">
      <c r="B296" s="251">
        <v>9</v>
      </c>
      <c r="C296" s="250"/>
      <c r="D296" s="251" t="s">
        <v>506</v>
      </c>
      <c r="E296" s="250"/>
      <c r="F296" s="252">
        <v>994.08</v>
      </c>
      <c r="G296" s="250"/>
      <c r="H296" s="158" t="s">
        <v>241</v>
      </c>
      <c r="I296" s="251" t="s">
        <v>497</v>
      </c>
      <c r="J296" s="250"/>
    </row>
    <row r="297" spans="2:10" ht="12.75" customHeight="1" x14ac:dyDescent="0.25">
      <c r="B297" s="251">
        <v>10</v>
      </c>
      <c r="C297" s="250"/>
      <c r="D297" s="251" t="s">
        <v>507</v>
      </c>
      <c r="E297" s="250"/>
      <c r="F297" s="252">
        <v>1815</v>
      </c>
      <c r="G297" s="250"/>
      <c r="H297" s="158" t="s">
        <v>247</v>
      </c>
      <c r="I297" s="251" t="s">
        <v>503</v>
      </c>
      <c r="J297" s="250"/>
    </row>
    <row r="298" spans="2:10" ht="12.75" customHeight="1" x14ac:dyDescent="0.25">
      <c r="B298" s="251">
        <v>11</v>
      </c>
      <c r="C298" s="250"/>
      <c r="D298" s="251" t="s">
        <v>500</v>
      </c>
      <c r="E298" s="250"/>
      <c r="F298" s="252">
        <v>749</v>
      </c>
      <c r="G298" s="250"/>
      <c r="H298" s="158" t="s">
        <v>231</v>
      </c>
      <c r="I298" s="251" t="s">
        <v>501</v>
      </c>
      <c r="J298" s="250"/>
    </row>
    <row r="299" spans="2:10" ht="12.75" customHeight="1" x14ac:dyDescent="0.25">
      <c r="B299" s="251">
        <v>12</v>
      </c>
      <c r="C299" s="250"/>
      <c r="D299" s="251" t="s">
        <v>496</v>
      </c>
      <c r="E299" s="250"/>
      <c r="F299" s="252">
        <v>149.97999999999999</v>
      </c>
      <c r="G299" s="250"/>
      <c r="H299" s="158" t="s">
        <v>179</v>
      </c>
      <c r="I299" s="251" t="s">
        <v>497</v>
      </c>
      <c r="J299" s="250"/>
    </row>
    <row r="300" spans="2:10" ht="12.75" customHeight="1" x14ac:dyDescent="0.25">
      <c r="B300" s="251">
        <v>13</v>
      </c>
      <c r="C300" s="250"/>
      <c r="D300" s="251" t="s">
        <v>496</v>
      </c>
      <c r="E300" s="250"/>
      <c r="F300" s="252">
        <v>379.95</v>
      </c>
      <c r="G300" s="250"/>
      <c r="H300" s="158" t="s">
        <v>179</v>
      </c>
      <c r="I300" s="251" t="s">
        <v>497</v>
      </c>
      <c r="J300" s="250"/>
    </row>
    <row r="301" spans="2:10" ht="12.75" customHeight="1" x14ac:dyDescent="0.25">
      <c r="B301" s="251">
        <v>14</v>
      </c>
      <c r="C301" s="250"/>
      <c r="D301" s="251" t="s">
        <v>508</v>
      </c>
      <c r="E301" s="250"/>
      <c r="F301" s="252">
        <v>3366</v>
      </c>
      <c r="G301" s="250"/>
      <c r="H301" s="158" t="s">
        <v>182</v>
      </c>
      <c r="I301" s="251" t="s">
        <v>509</v>
      </c>
      <c r="J301" s="250"/>
    </row>
    <row r="302" spans="2:10" ht="12.75" customHeight="1" x14ac:dyDescent="0.25">
      <c r="B302" s="251">
        <v>15</v>
      </c>
      <c r="C302" s="250"/>
      <c r="D302" s="251" t="s">
        <v>496</v>
      </c>
      <c r="E302" s="250"/>
      <c r="F302" s="252">
        <v>100</v>
      </c>
      <c r="G302" s="250"/>
      <c r="H302" s="158" t="s">
        <v>241</v>
      </c>
      <c r="I302" s="251" t="s">
        <v>497</v>
      </c>
      <c r="J302" s="250"/>
    </row>
    <row r="303" spans="2:10" ht="12.75" customHeight="1" x14ac:dyDescent="0.25">
      <c r="B303" s="251">
        <v>16</v>
      </c>
      <c r="C303" s="250"/>
      <c r="D303" s="251" t="s">
        <v>496</v>
      </c>
      <c r="E303" s="250"/>
      <c r="F303" s="252">
        <v>100</v>
      </c>
      <c r="G303" s="250"/>
      <c r="H303" s="158" t="s">
        <v>319</v>
      </c>
      <c r="I303" s="251" t="s">
        <v>497</v>
      </c>
      <c r="J303" s="250"/>
    </row>
    <row r="304" spans="2:10" ht="12.75" customHeight="1" x14ac:dyDescent="0.25">
      <c r="B304" s="251">
        <v>17</v>
      </c>
      <c r="C304" s="250"/>
      <c r="D304" s="251" t="s">
        <v>500</v>
      </c>
      <c r="E304" s="250"/>
      <c r="F304" s="252">
        <v>288</v>
      </c>
      <c r="G304" s="250"/>
      <c r="H304" s="158" t="s">
        <v>275</v>
      </c>
      <c r="I304" s="251" t="s">
        <v>501</v>
      </c>
      <c r="J304" s="250"/>
    </row>
    <row r="305" spans="2:10" ht="12.75" customHeight="1" x14ac:dyDescent="0.25">
      <c r="B305" s="251">
        <v>18</v>
      </c>
      <c r="C305" s="250"/>
      <c r="D305" s="251" t="s">
        <v>498</v>
      </c>
      <c r="E305" s="250"/>
      <c r="F305" s="252">
        <v>405.9</v>
      </c>
      <c r="G305" s="250"/>
      <c r="H305" s="158" t="s">
        <v>181</v>
      </c>
      <c r="I305" s="251" t="s">
        <v>499</v>
      </c>
      <c r="J305" s="250"/>
    </row>
    <row r="306" spans="2:10" x14ac:dyDescent="0.25">
      <c r="B306" s="253"/>
      <c r="C306" s="250"/>
      <c r="D306" s="253"/>
      <c r="E306" s="250"/>
      <c r="F306" s="254">
        <v>14249.65</v>
      </c>
      <c r="G306" s="250"/>
      <c r="H306" s="159"/>
      <c r="I306" s="253"/>
      <c r="J306" s="250"/>
    </row>
    <row r="307" spans="2:10" ht="45.6" customHeight="1" x14ac:dyDescent="0.25">
      <c r="B307" s="248" t="s">
        <v>510</v>
      </c>
      <c r="C307" s="245"/>
      <c r="D307" s="245"/>
      <c r="E307" s="245"/>
      <c r="F307" s="245"/>
      <c r="G307" s="245"/>
      <c r="H307" s="245"/>
      <c r="I307" s="245"/>
      <c r="J307" s="245"/>
    </row>
    <row r="308" spans="2:10" ht="12.75" customHeight="1" x14ac:dyDescent="0.25">
      <c r="B308" s="249" t="s">
        <v>159</v>
      </c>
      <c r="C308" s="250"/>
      <c r="D308" s="249" t="s">
        <v>160</v>
      </c>
      <c r="E308" s="250"/>
      <c r="F308" s="249" t="s">
        <v>161</v>
      </c>
      <c r="G308" s="250"/>
      <c r="H308" s="157" t="s">
        <v>162</v>
      </c>
      <c r="I308" s="249" t="s">
        <v>163</v>
      </c>
      <c r="J308" s="250"/>
    </row>
    <row r="309" spans="2:10" ht="12.75" customHeight="1" x14ac:dyDescent="0.25">
      <c r="B309" s="251">
        <v>1</v>
      </c>
      <c r="C309" s="250"/>
      <c r="D309" s="251" t="s">
        <v>511</v>
      </c>
      <c r="E309" s="250"/>
      <c r="F309" s="252">
        <v>206.78</v>
      </c>
      <c r="G309" s="250"/>
      <c r="H309" s="158" t="s">
        <v>222</v>
      </c>
      <c r="I309" s="251" t="s">
        <v>331</v>
      </c>
      <c r="J309" s="250"/>
    </row>
    <row r="310" spans="2:10" ht="12.75" customHeight="1" x14ac:dyDescent="0.25">
      <c r="B310" s="251">
        <v>2</v>
      </c>
      <c r="C310" s="250"/>
      <c r="D310" s="251" t="s">
        <v>511</v>
      </c>
      <c r="E310" s="250"/>
      <c r="F310" s="252">
        <v>210.52</v>
      </c>
      <c r="G310" s="250"/>
      <c r="H310" s="158" t="s">
        <v>241</v>
      </c>
      <c r="I310" s="251" t="s">
        <v>331</v>
      </c>
      <c r="J310" s="250"/>
    </row>
    <row r="311" spans="2:10" ht="12.75" customHeight="1" x14ac:dyDescent="0.25">
      <c r="B311" s="251">
        <v>3</v>
      </c>
      <c r="C311" s="250"/>
      <c r="D311" s="251" t="s">
        <v>511</v>
      </c>
      <c r="E311" s="250"/>
      <c r="F311" s="252">
        <v>4199.55</v>
      </c>
      <c r="G311" s="250"/>
      <c r="H311" s="158" t="s">
        <v>179</v>
      </c>
      <c r="I311" s="251" t="s">
        <v>331</v>
      </c>
      <c r="J311" s="250"/>
    </row>
    <row r="312" spans="2:10" ht="12.75" customHeight="1" x14ac:dyDescent="0.25">
      <c r="B312" s="251">
        <v>4</v>
      </c>
      <c r="C312" s="250"/>
      <c r="D312" s="251" t="s">
        <v>511</v>
      </c>
      <c r="E312" s="250"/>
      <c r="F312" s="252">
        <v>3132.79</v>
      </c>
      <c r="G312" s="250"/>
      <c r="H312" s="158" t="s">
        <v>241</v>
      </c>
      <c r="I312" s="251" t="s">
        <v>331</v>
      </c>
      <c r="J312" s="250"/>
    </row>
    <row r="313" spans="2:10" ht="12.75" customHeight="1" x14ac:dyDescent="0.25">
      <c r="B313" s="251">
        <v>5</v>
      </c>
      <c r="C313" s="250"/>
      <c r="D313" s="251" t="s">
        <v>511</v>
      </c>
      <c r="E313" s="250"/>
      <c r="F313" s="252">
        <v>3800.61</v>
      </c>
      <c r="G313" s="250"/>
      <c r="H313" s="158" t="s">
        <v>184</v>
      </c>
      <c r="I313" s="251" t="s">
        <v>331</v>
      </c>
      <c r="J313" s="250"/>
    </row>
    <row r="314" spans="2:10" ht="12.75" customHeight="1" x14ac:dyDescent="0.25">
      <c r="B314" s="251">
        <v>6</v>
      </c>
      <c r="C314" s="250"/>
      <c r="D314" s="251" t="s">
        <v>511</v>
      </c>
      <c r="E314" s="250"/>
      <c r="F314" s="252">
        <v>204.26</v>
      </c>
      <c r="G314" s="250"/>
      <c r="H314" s="158" t="s">
        <v>184</v>
      </c>
      <c r="I314" s="251" t="s">
        <v>331</v>
      </c>
      <c r="J314" s="250"/>
    </row>
    <row r="315" spans="2:10" x14ac:dyDescent="0.25">
      <c r="B315" s="253"/>
      <c r="C315" s="250"/>
      <c r="D315" s="253"/>
      <c r="E315" s="250"/>
      <c r="F315" s="254">
        <v>11754.51</v>
      </c>
      <c r="G315" s="250"/>
      <c r="H315" s="159"/>
      <c r="I315" s="253"/>
      <c r="J315" s="250"/>
    </row>
    <row r="316" spans="2:10" ht="45.6" customHeight="1" x14ac:dyDescent="0.25">
      <c r="B316" s="248" t="s">
        <v>512</v>
      </c>
      <c r="C316" s="245"/>
      <c r="D316" s="245"/>
      <c r="E316" s="245"/>
      <c r="F316" s="245"/>
      <c r="G316" s="245"/>
      <c r="H316" s="245"/>
      <c r="I316" s="245"/>
      <c r="J316" s="245"/>
    </row>
    <row r="317" spans="2:10" ht="12.75" customHeight="1" x14ac:dyDescent="0.25">
      <c r="B317" s="249" t="s">
        <v>159</v>
      </c>
      <c r="C317" s="250"/>
      <c r="D317" s="249" t="s">
        <v>160</v>
      </c>
      <c r="E317" s="250"/>
      <c r="F317" s="249" t="s">
        <v>161</v>
      </c>
      <c r="G317" s="250"/>
      <c r="H317" s="157" t="s">
        <v>162</v>
      </c>
      <c r="I317" s="249" t="s">
        <v>163</v>
      </c>
      <c r="J317" s="250"/>
    </row>
    <row r="318" spans="2:10" ht="12.75" customHeight="1" x14ac:dyDescent="0.25">
      <c r="B318" s="251">
        <v>1</v>
      </c>
      <c r="C318" s="250"/>
      <c r="D318" s="251" t="s">
        <v>513</v>
      </c>
      <c r="E318" s="250"/>
      <c r="F318" s="252">
        <v>40</v>
      </c>
      <c r="G318" s="250"/>
      <c r="H318" s="158" t="s">
        <v>254</v>
      </c>
      <c r="I318" s="251" t="s">
        <v>311</v>
      </c>
      <c r="J318" s="250"/>
    </row>
    <row r="319" spans="2:10" ht="12.75" customHeight="1" x14ac:dyDescent="0.25">
      <c r="B319" s="251">
        <v>2</v>
      </c>
      <c r="C319" s="250"/>
      <c r="D319" s="251" t="s">
        <v>513</v>
      </c>
      <c r="E319" s="250"/>
      <c r="F319" s="252">
        <v>25</v>
      </c>
      <c r="G319" s="250"/>
      <c r="H319" s="158" t="s">
        <v>254</v>
      </c>
      <c r="I319" s="251" t="s">
        <v>311</v>
      </c>
      <c r="J319" s="250"/>
    </row>
    <row r="320" spans="2:10" ht="12.75" customHeight="1" x14ac:dyDescent="0.25">
      <c r="B320" s="251">
        <v>3</v>
      </c>
      <c r="C320" s="250"/>
      <c r="D320" s="251" t="s">
        <v>514</v>
      </c>
      <c r="E320" s="250"/>
      <c r="F320" s="252">
        <v>10</v>
      </c>
      <c r="G320" s="250"/>
      <c r="H320" s="158" t="s">
        <v>254</v>
      </c>
      <c r="I320" s="251" t="s">
        <v>311</v>
      </c>
      <c r="J320" s="250"/>
    </row>
    <row r="321" spans="2:10" x14ac:dyDescent="0.25">
      <c r="B321" s="253"/>
      <c r="C321" s="250"/>
      <c r="D321" s="253"/>
      <c r="E321" s="250"/>
      <c r="F321" s="254">
        <v>75</v>
      </c>
      <c r="G321" s="250"/>
      <c r="H321" s="159"/>
      <c r="I321" s="253"/>
      <c r="J321" s="250"/>
    </row>
    <row r="322" spans="2:10" ht="45.6" customHeight="1" x14ac:dyDescent="0.25">
      <c r="B322" s="248" t="s">
        <v>515</v>
      </c>
      <c r="C322" s="245"/>
      <c r="D322" s="245"/>
      <c r="E322" s="245"/>
      <c r="F322" s="245"/>
      <c r="G322" s="245"/>
      <c r="H322" s="245"/>
      <c r="I322" s="245"/>
      <c r="J322" s="245"/>
    </row>
    <row r="323" spans="2:10" ht="12.75" customHeight="1" x14ac:dyDescent="0.25">
      <c r="B323" s="249" t="s">
        <v>159</v>
      </c>
      <c r="C323" s="250"/>
      <c r="D323" s="249" t="s">
        <v>160</v>
      </c>
      <c r="E323" s="250"/>
      <c r="F323" s="249" t="s">
        <v>161</v>
      </c>
      <c r="G323" s="250"/>
      <c r="H323" s="157" t="s">
        <v>162</v>
      </c>
      <c r="I323" s="249" t="s">
        <v>163</v>
      </c>
      <c r="J323" s="250"/>
    </row>
    <row r="324" spans="2:10" ht="12.75" customHeight="1" x14ac:dyDescent="0.25">
      <c r="B324" s="251">
        <v>1</v>
      </c>
      <c r="C324" s="250"/>
      <c r="D324" s="251" t="s">
        <v>516</v>
      </c>
      <c r="E324" s="250"/>
      <c r="F324" s="252">
        <v>277.8</v>
      </c>
      <c r="G324" s="250"/>
      <c r="H324" s="158" t="s">
        <v>181</v>
      </c>
      <c r="I324" s="251" t="s">
        <v>517</v>
      </c>
      <c r="J324" s="250"/>
    </row>
    <row r="325" spans="2:10" x14ac:dyDescent="0.25">
      <c r="B325" s="253"/>
      <c r="C325" s="250"/>
      <c r="D325" s="253"/>
      <c r="E325" s="250"/>
      <c r="F325" s="254">
        <v>277.8</v>
      </c>
      <c r="G325" s="250"/>
      <c r="H325" s="159"/>
      <c r="I325" s="253"/>
      <c r="J325" s="250"/>
    </row>
    <row r="326" spans="2:10" ht="45.6" customHeight="1" x14ac:dyDescent="0.25">
      <c r="B326" s="248" t="s">
        <v>518</v>
      </c>
      <c r="C326" s="245"/>
      <c r="D326" s="245"/>
      <c r="E326" s="245"/>
      <c r="F326" s="245"/>
      <c r="G326" s="245"/>
      <c r="H326" s="245"/>
      <c r="I326" s="245"/>
      <c r="J326" s="245"/>
    </row>
    <row r="327" spans="2:10" ht="12.75" customHeight="1" x14ac:dyDescent="0.25">
      <c r="B327" s="249" t="s">
        <v>159</v>
      </c>
      <c r="C327" s="250"/>
      <c r="D327" s="249" t="s">
        <v>160</v>
      </c>
      <c r="E327" s="250"/>
      <c r="F327" s="249" t="s">
        <v>161</v>
      </c>
      <c r="G327" s="250"/>
      <c r="H327" s="157" t="s">
        <v>162</v>
      </c>
      <c r="I327" s="249" t="s">
        <v>163</v>
      </c>
      <c r="J327" s="250"/>
    </row>
    <row r="328" spans="2:10" ht="12.75" customHeight="1" x14ac:dyDescent="0.25">
      <c r="B328" s="251">
        <v>1</v>
      </c>
      <c r="C328" s="250"/>
      <c r="D328" s="251" t="s">
        <v>519</v>
      </c>
      <c r="E328" s="250"/>
      <c r="F328" s="252">
        <v>10</v>
      </c>
      <c r="G328" s="250"/>
      <c r="H328" s="158" t="s">
        <v>254</v>
      </c>
      <c r="I328" s="251" t="s">
        <v>520</v>
      </c>
      <c r="J328" s="250"/>
    </row>
    <row r="329" spans="2:10" x14ac:dyDescent="0.25">
      <c r="B329" s="253"/>
      <c r="C329" s="250"/>
      <c r="D329" s="253"/>
      <c r="E329" s="250"/>
      <c r="F329" s="254">
        <v>10</v>
      </c>
      <c r="G329" s="250"/>
      <c r="H329" s="159"/>
      <c r="I329" s="253"/>
      <c r="J329" s="250"/>
    </row>
    <row r="330" spans="2:10" ht="45.6" customHeight="1" x14ac:dyDescent="0.25">
      <c r="B330" s="248" t="s">
        <v>521</v>
      </c>
      <c r="C330" s="245"/>
      <c r="D330" s="245"/>
      <c r="E330" s="245"/>
      <c r="F330" s="245"/>
      <c r="G330" s="245"/>
      <c r="H330" s="245"/>
      <c r="I330" s="245"/>
      <c r="J330" s="245"/>
    </row>
    <row r="331" spans="2:10" ht="12.75" customHeight="1" x14ac:dyDescent="0.25">
      <c r="B331" s="249" t="s">
        <v>159</v>
      </c>
      <c r="C331" s="250"/>
      <c r="D331" s="249" t="s">
        <v>160</v>
      </c>
      <c r="E331" s="250"/>
      <c r="F331" s="249" t="s">
        <v>161</v>
      </c>
      <c r="G331" s="250"/>
      <c r="H331" s="157" t="s">
        <v>162</v>
      </c>
      <c r="I331" s="249" t="s">
        <v>163</v>
      </c>
      <c r="J331" s="250"/>
    </row>
    <row r="332" spans="2:10" ht="12.75" customHeight="1" x14ac:dyDescent="0.25">
      <c r="B332" s="251">
        <v>1</v>
      </c>
      <c r="C332" s="250"/>
      <c r="D332" s="251" t="s">
        <v>522</v>
      </c>
      <c r="E332" s="250"/>
      <c r="F332" s="252">
        <v>203</v>
      </c>
      <c r="G332" s="250"/>
      <c r="H332" s="158" t="s">
        <v>181</v>
      </c>
      <c r="I332" s="251" t="s">
        <v>523</v>
      </c>
      <c r="J332" s="250"/>
    </row>
    <row r="333" spans="2:10" ht="12.75" customHeight="1" x14ac:dyDescent="0.25">
      <c r="B333" s="251">
        <v>2</v>
      </c>
      <c r="C333" s="250"/>
      <c r="D333" s="251" t="s">
        <v>522</v>
      </c>
      <c r="E333" s="250"/>
      <c r="F333" s="252">
        <v>209.55</v>
      </c>
      <c r="G333" s="250"/>
      <c r="H333" s="158" t="s">
        <v>231</v>
      </c>
      <c r="I333" s="251" t="s">
        <v>524</v>
      </c>
      <c r="J333" s="250"/>
    </row>
    <row r="334" spans="2:10" ht="12.75" customHeight="1" x14ac:dyDescent="0.25">
      <c r="B334" s="251">
        <v>3</v>
      </c>
      <c r="C334" s="250"/>
      <c r="D334" s="251" t="s">
        <v>522</v>
      </c>
      <c r="E334" s="250"/>
      <c r="F334" s="252">
        <v>882.08</v>
      </c>
      <c r="G334" s="250"/>
      <c r="H334" s="158" t="s">
        <v>231</v>
      </c>
      <c r="I334" s="251" t="s">
        <v>524</v>
      </c>
      <c r="J334" s="250"/>
    </row>
    <row r="335" spans="2:10" ht="12.75" customHeight="1" x14ac:dyDescent="0.25">
      <c r="B335" s="251">
        <v>4</v>
      </c>
      <c r="C335" s="250"/>
      <c r="D335" s="251" t="s">
        <v>522</v>
      </c>
      <c r="E335" s="250"/>
      <c r="F335" s="252">
        <v>909.27</v>
      </c>
      <c r="G335" s="250"/>
      <c r="H335" s="158" t="s">
        <v>222</v>
      </c>
      <c r="I335" s="251" t="s">
        <v>524</v>
      </c>
      <c r="J335" s="250"/>
    </row>
    <row r="336" spans="2:10" ht="12.75" customHeight="1" x14ac:dyDescent="0.25">
      <c r="B336" s="251">
        <v>5</v>
      </c>
      <c r="C336" s="250"/>
      <c r="D336" s="251" t="s">
        <v>522</v>
      </c>
      <c r="E336" s="250"/>
      <c r="F336" s="252">
        <v>95.4</v>
      </c>
      <c r="G336" s="250"/>
      <c r="H336" s="158" t="s">
        <v>181</v>
      </c>
      <c r="I336" s="251" t="s">
        <v>523</v>
      </c>
      <c r="J336" s="250"/>
    </row>
    <row r="337" spans="2:10" ht="12.75" customHeight="1" x14ac:dyDescent="0.25">
      <c r="B337" s="251">
        <v>6</v>
      </c>
      <c r="C337" s="250"/>
      <c r="D337" s="251" t="s">
        <v>522</v>
      </c>
      <c r="E337" s="250"/>
      <c r="F337" s="252">
        <v>305.89999999999998</v>
      </c>
      <c r="G337" s="250"/>
      <c r="H337" s="158" t="s">
        <v>181</v>
      </c>
      <c r="I337" s="251" t="s">
        <v>525</v>
      </c>
      <c r="J337" s="250"/>
    </row>
    <row r="338" spans="2:10" ht="12.75" customHeight="1" x14ac:dyDescent="0.25">
      <c r="B338" s="251">
        <v>7</v>
      </c>
      <c r="C338" s="250"/>
      <c r="D338" s="251" t="s">
        <v>522</v>
      </c>
      <c r="E338" s="250"/>
      <c r="F338" s="252">
        <v>664.83</v>
      </c>
      <c r="G338" s="250"/>
      <c r="H338" s="158" t="s">
        <v>184</v>
      </c>
      <c r="I338" s="251" t="s">
        <v>526</v>
      </c>
      <c r="J338" s="250"/>
    </row>
    <row r="339" spans="2:10" ht="12.75" customHeight="1" x14ac:dyDescent="0.25">
      <c r="B339" s="251">
        <v>8</v>
      </c>
      <c r="C339" s="250"/>
      <c r="D339" s="251" t="s">
        <v>522</v>
      </c>
      <c r="E339" s="250"/>
      <c r="F339" s="252">
        <v>150.25</v>
      </c>
      <c r="G339" s="250"/>
      <c r="H339" s="158" t="s">
        <v>434</v>
      </c>
      <c r="I339" s="251" t="s">
        <v>525</v>
      </c>
      <c r="J339" s="250"/>
    </row>
    <row r="340" spans="2:10" ht="12.75" customHeight="1" x14ac:dyDescent="0.25">
      <c r="B340" s="251">
        <v>9</v>
      </c>
      <c r="C340" s="250"/>
      <c r="D340" s="251" t="s">
        <v>522</v>
      </c>
      <c r="E340" s="250"/>
      <c r="F340" s="252">
        <v>305.89999999999998</v>
      </c>
      <c r="G340" s="250"/>
      <c r="H340" s="158" t="s">
        <v>434</v>
      </c>
      <c r="I340" s="251" t="s">
        <v>525</v>
      </c>
      <c r="J340" s="250"/>
    </row>
    <row r="341" spans="2:10" ht="12.75" customHeight="1" x14ac:dyDescent="0.25">
      <c r="B341" s="251">
        <v>10</v>
      </c>
      <c r="C341" s="250"/>
      <c r="D341" s="251" t="s">
        <v>522</v>
      </c>
      <c r="E341" s="250"/>
      <c r="F341" s="252">
        <v>116.78</v>
      </c>
      <c r="G341" s="250"/>
      <c r="H341" s="158" t="s">
        <v>275</v>
      </c>
      <c r="I341" s="251" t="s">
        <v>525</v>
      </c>
      <c r="J341" s="250"/>
    </row>
    <row r="342" spans="2:10" x14ac:dyDescent="0.25">
      <c r="B342" s="253"/>
      <c r="C342" s="250"/>
      <c r="D342" s="253"/>
      <c r="E342" s="250"/>
      <c r="F342" s="254">
        <v>3842.9600000000005</v>
      </c>
      <c r="G342" s="250"/>
      <c r="H342" s="159"/>
      <c r="I342" s="253"/>
      <c r="J342" s="250"/>
    </row>
    <row r="343" spans="2:10" ht="45.6" customHeight="1" x14ac:dyDescent="0.25">
      <c r="B343" s="248" t="s">
        <v>527</v>
      </c>
      <c r="C343" s="245"/>
      <c r="D343" s="245"/>
      <c r="E343" s="245"/>
      <c r="F343" s="245"/>
      <c r="G343" s="245"/>
      <c r="H343" s="245"/>
      <c r="I343" s="245"/>
      <c r="J343" s="245"/>
    </row>
    <row r="344" spans="2:10" ht="12.75" customHeight="1" x14ac:dyDescent="0.25">
      <c r="B344" s="249" t="s">
        <v>159</v>
      </c>
      <c r="C344" s="250"/>
      <c r="D344" s="249" t="s">
        <v>160</v>
      </c>
      <c r="E344" s="250"/>
      <c r="F344" s="249" t="s">
        <v>161</v>
      </c>
      <c r="G344" s="250"/>
      <c r="H344" s="157" t="s">
        <v>162</v>
      </c>
      <c r="I344" s="249" t="s">
        <v>163</v>
      </c>
      <c r="J344" s="250"/>
    </row>
    <row r="345" spans="2:10" ht="12.75" customHeight="1" x14ac:dyDescent="0.25">
      <c r="B345" s="251">
        <v>1</v>
      </c>
      <c r="C345" s="250"/>
      <c r="D345" s="251" t="s">
        <v>528</v>
      </c>
      <c r="E345" s="250"/>
      <c r="F345" s="252">
        <v>9900</v>
      </c>
      <c r="G345" s="250"/>
      <c r="H345" s="158" t="s">
        <v>210</v>
      </c>
      <c r="I345" s="251" t="s">
        <v>529</v>
      </c>
      <c r="J345" s="250"/>
    </row>
    <row r="346" spans="2:10" ht="12.75" customHeight="1" x14ac:dyDescent="0.25">
      <c r="B346" s="251">
        <v>2</v>
      </c>
      <c r="C346" s="250"/>
      <c r="D346" s="251" t="s">
        <v>528</v>
      </c>
      <c r="E346" s="250"/>
      <c r="F346" s="252">
        <v>11000</v>
      </c>
      <c r="G346" s="250"/>
      <c r="H346" s="158" t="s">
        <v>419</v>
      </c>
      <c r="I346" s="251" t="s">
        <v>529</v>
      </c>
      <c r="J346" s="250"/>
    </row>
    <row r="347" spans="2:10" ht="12.75" customHeight="1" x14ac:dyDescent="0.25">
      <c r="B347" s="251">
        <v>3</v>
      </c>
      <c r="C347" s="250"/>
      <c r="D347" s="251" t="s">
        <v>528</v>
      </c>
      <c r="E347" s="250"/>
      <c r="F347" s="252">
        <v>11000</v>
      </c>
      <c r="G347" s="250"/>
      <c r="H347" s="158" t="s">
        <v>170</v>
      </c>
      <c r="I347" s="251" t="s">
        <v>529</v>
      </c>
      <c r="J347" s="250"/>
    </row>
    <row r="348" spans="2:10" ht="12.75" customHeight="1" x14ac:dyDescent="0.25">
      <c r="B348" s="251">
        <v>4</v>
      </c>
      <c r="C348" s="250"/>
      <c r="D348" s="251" t="s">
        <v>528</v>
      </c>
      <c r="E348" s="250"/>
      <c r="F348" s="252">
        <v>4967.74</v>
      </c>
      <c r="G348" s="250"/>
      <c r="H348" s="158" t="s">
        <v>170</v>
      </c>
      <c r="I348" s="251" t="s">
        <v>529</v>
      </c>
      <c r="J348" s="250"/>
    </row>
    <row r="349" spans="2:10" x14ac:dyDescent="0.25">
      <c r="B349" s="253"/>
      <c r="C349" s="250"/>
      <c r="D349" s="253"/>
      <c r="E349" s="250"/>
      <c r="F349" s="254">
        <v>36867.74</v>
      </c>
      <c r="G349" s="250"/>
      <c r="H349" s="159"/>
      <c r="I349" s="253"/>
      <c r="J349" s="250"/>
    </row>
    <row r="350" spans="2:10" ht="45.6" customHeight="1" x14ac:dyDescent="0.25">
      <c r="B350" s="248" t="s">
        <v>530</v>
      </c>
      <c r="C350" s="245"/>
      <c r="D350" s="245"/>
      <c r="E350" s="245"/>
      <c r="F350" s="245"/>
      <c r="G350" s="245"/>
      <c r="H350" s="245"/>
      <c r="I350" s="245"/>
      <c r="J350" s="245"/>
    </row>
    <row r="351" spans="2:10" ht="12.75" customHeight="1" x14ac:dyDescent="0.25">
      <c r="B351" s="249" t="s">
        <v>159</v>
      </c>
      <c r="C351" s="250"/>
      <c r="D351" s="249" t="s">
        <v>160</v>
      </c>
      <c r="E351" s="250"/>
      <c r="F351" s="249" t="s">
        <v>161</v>
      </c>
      <c r="G351" s="250"/>
      <c r="H351" s="157" t="s">
        <v>162</v>
      </c>
      <c r="I351" s="249" t="s">
        <v>163</v>
      </c>
      <c r="J351" s="250"/>
    </row>
    <row r="352" spans="2:10" ht="12.75" customHeight="1" x14ac:dyDescent="0.25">
      <c r="B352" s="251">
        <v>1</v>
      </c>
      <c r="C352" s="250"/>
      <c r="D352" s="251" t="s">
        <v>531</v>
      </c>
      <c r="E352" s="250"/>
      <c r="F352" s="252">
        <v>305</v>
      </c>
      <c r="G352" s="250"/>
      <c r="H352" s="158" t="s">
        <v>179</v>
      </c>
      <c r="I352" s="251" t="s">
        <v>488</v>
      </c>
      <c r="J352" s="250"/>
    </row>
    <row r="353" spans="2:10" ht="12.75" customHeight="1" x14ac:dyDescent="0.25">
      <c r="B353" s="251">
        <v>2</v>
      </c>
      <c r="C353" s="250"/>
      <c r="D353" s="251" t="s">
        <v>532</v>
      </c>
      <c r="E353" s="250"/>
      <c r="F353" s="252">
        <v>590</v>
      </c>
      <c r="G353" s="250"/>
      <c r="H353" s="158" t="s">
        <v>222</v>
      </c>
      <c r="I353" s="251" t="s">
        <v>490</v>
      </c>
      <c r="J353" s="250"/>
    </row>
    <row r="354" spans="2:10" ht="12.75" customHeight="1" x14ac:dyDescent="0.25">
      <c r="B354" s="251">
        <v>3</v>
      </c>
      <c r="C354" s="250"/>
      <c r="D354" s="251" t="s">
        <v>533</v>
      </c>
      <c r="E354" s="250"/>
      <c r="F354" s="252">
        <v>684.4</v>
      </c>
      <c r="G354" s="250"/>
      <c r="H354" s="158" t="s">
        <v>213</v>
      </c>
      <c r="I354" s="251" t="s">
        <v>491</v>
      </c>
      <c r="J354" s="250"/>
    </row>
    <row r="355" spans="2:10" ht="12.75" customHeight="1" x14ac:dyDescent="0.25">
      <c r="B355" s="251">
        <v>4</v>
      </c>
      <c r="C355" s="250"/>
      <c r="D355" s="251" t="s">
        <v>534</v>
      </c>
      <c r="E355" s="250"/>
      <c r="F355" s="252">
        <v>175</v>
      </c>
      <c r="G355" s="250"/>
      <c r="H355" s="158" t="s">
        <v>222</v>
      </c>
      <c r="I355" s="251" t="s">
        <v>535</v>
      </c>
      <c r="J355" s="250"/>
    </row>
    <row r="356" spans="2:10" ht="12.75" customHeight="1" x14ac:dyDescent="0.25">
      <c r="B356" s="251">
        <v>5</v>
      </c>
      <c r="C356" s="250"/>
      <c r="D356" s="251" t="s">
        <v>533</v>
      </c>
      <c r="E356" s="250"/>
      <c r="F356" s="252">
        <v>684.4</v>
      </c>
      <c r="G356" s="250"/>
      <c r="H356" s="158" t="s">
        <v>213</v>
      </c>
      <c r="I356" s="251" t="s">
        <v>491</v>
      </c>
      <c r="J356" s="250"/>
    </row>
    <row r="357" spans="2:10" ht="12.75" customHeight="1" x14ac:dyDescent="0.25">
      <c r="B357" s="251">
        <v>6</v>
      </c>
      <c r="C357" s="250"/>
      <c r="D357" s="251" t="s">
        <v>536</v>
      </c>
      <c r="E357" s="250"/>
      <c r="F357" s="252">
        <v>1400</v>
      </c>
      <c r="G357" s="250"/>
      <c r="H357" s="158" t="s">
        <v>168</v>
      </c>
      <c r="I357" s="251" t="s">
        <v>537</v>
      </c>
      <c r="J357" s="250"/>
    </row>
    <row r="358" spans="2:10" ht="12.75" customHeight="1" x14ac:dyDescent="0.25">
      <c r="B358" s="251">
        <v>7</v>
      </c>
      <c r="C358" s="250"/>
      <c r="D358" s="251" t="s">
        <v>532</v>
      </c>
      <c r="E358" s="250"/>
      <c r="F358" s="252">
        <v>590</v>
      </c>
      <c r="G358" s="250"/>
      <c r="H358" s="158" t="s">
        <v>319</v>
      </c>
      <c r="I358" s="251" t="s">
        <v>490</v>
      </c>
      <c r="J358" s="250"/>
    </row>
    <row r="359" spans="2:10" ht="12.75" customHeight="1" x14ac:dyDescent="0.25">
      <c r="B359" s="251">
        <v>8</v>
      </c>
      <c r="C359" s="250"/>
      <c r="D359" s="251" t="s">
        <v>538</v>
      </c>
      <c r="E359" s="250"/>
      <c r="F359" s="252">
        <v>684.4</v>
      </c>
      <c r="G359" s="250"/>
      <c r="H359" s="158" t="s">
        <v>241</v>
      </c>
      <c r="I359" s="251" t="s">
        <v>491</v>
      </c>
      <c r="J359" s="250"/>
    </row>
    <row r="360" spans="2:10" ht="12.75" customHeight="1" x14ac:dyDescent="0.25">
      <c r="B360" s="251">
        <v>9</v>
      </c>
      <c r="C360" s="250"/>
      <c r="D360" s="251" t="s">
        <v>536</v>
      </c>
      <c r="E360" s="250"/>
      <c r="F360" s="252">
        <v>1400</v>
      </c>
      <c r="G360" s="250"/>
      <c r="H360" s="158" t="s">
        <v>168</v>
      </c>
      <c r="I360" s="251" t="s">
        <v>537</v>
      </c>
      <c r="J360" s="250"/>
    </row>
    <row r="361" spans="2:10" ht="12.75" customHeight="1" x14ac:dyDescent="0.25">
      <c r="B361" s="251">
        <v>10</v>
      </c>
      <c r="C361" s="250"/>
      <c r="D361" s="251" t="s">
        <v>532</v>
      </c>
      <c r="E361" s="250"/>
      <c r="F361" s="252">
        <v>590</v>
      </c>
      <c r="G361" s="250"/>
      <c r="H361" s="158" t="s">
        <v>319</v>
      </c>
      <c r="I361" s="251" t="s">
        <v>490</v>
      </c>
      <c r="J361" s="250"/>
    </row>
    <row r="362" spans="2:10" ht="12.75" customHeight="1" x14ac:dyDescent="0.25">
      <c r="B362" s="251">
        <v>11</v>
      </c>
      <c r="C362" s="250"/>
      <c r="D362" s="251" t="s">
        <v>539</v>
      </c>
      <c r="E362" s="250"/>
      <c r="F362" s="252">
        <v>684.4</v>
      </c>
      <c r="G362" s="250"/>
      <c r="H362" s="158" t="s">
        <v>181</v>
      </c>
      <c r="I362" s="251" t="s">
        <v>491</v>
      </c>
      <c r="J362" s="250"/>
    </row>
    <row r="363" spans="2:10" ht="12.75" customHeight="1" x14ac:dyDescent="0.25">
      <c r="B363" s="251">
        <v>12</v>
      </c>
      <c r="C363" s="250"/>
      <c r="D363" s="251" t="s">
        <v>532</v>
      </c>
      <c r="E363" s="250"/>
      <c r="F363" s="252">
        <v>590</v>
      </c>
      <c r="G363" s="250"/>
      <c r="H363" s="158" t="s">
        <v>275</v>
      </c>
      <c r="I363" s="251" t="s">
        <v>490</v>
      </c>
      <c r="J363" s="250"/>
    </row>
    <row r="364" spans="2:10" x14ac:dyDescent="0.25">
      <c r="B364" s="253"/>
      <c r="C364" s="250"/>
      <c r="D364" s="253"/>
      <c r="E364" s="250"/>
      <c r="F364" s="254">
        <v>8377.5999999999985</v>
      </c>
      <c r="G364" s="250"/>
      <c r="H364" s="159"/>
      <c r="I364" s="253"/>
      <c r="J364" s="250"/>
    </row>
    <row r="365" spans="2:10" ht="45.6" customHeight="1" x14ac:dyDescent="0.25">
      <c r="B365" s="248" t="s">
        <v>540</v>
      </c>
      <c r="C365" s="245"/>
      <c r="D365" s="245"/>
      <c r="E365" s="245"/>
      <c r="F365" s="245"/>
      <c r="G365" s="245"/>
      <c r="H365" s="245"/>
      <c r="I365" s="245"/>
      <c r="J365" s="245"/>
    </row>
    <row r="366" spans="2:10" ht="12.75" customHeight="1" x14ac:dyDescent="0.25">
      <c r="B366" s="249" t="s">
        <v>159</v>
      </c>
      <c r="C366" s="250"/>
      <c r="D366" s="249" t="s">
        <v>160</v>
      </c>
      <c r="E366" s="250"/>
      <c r="F366" s="249" t="s">
        <v>161</v>
      </c>
      <c r="G366" s="250"/>
      <c r="H366" s="157" t="s">
        <v>162</v>
      </c>
      <c r="I366" s="249" t="s">
        <v>163</v>
      </c>
      <c r="J366" s="250"/>
    </row>
    <row r="367" spans="2:10" ht="12.75" customHeight="1" x14ac:dyDescent="0.25">
      <c r="B367" s="251">
        <v>1</v>
      </c>
      <c r="C367" s="250"/>
      <c r="D367" s="251" t="s">
        <v>541</v>
      </c>
      <c r="E367" s="250"/>
      <c r="F367" s="252">
        <v>418</v>
      </c>
      <c r="G367" s="250"/>
      <c r="H367" s="158" t="s">
        <v>179</v>
      </c>
      <c r="I367" s="251" t="s">
        <v>542</v>
      </c>
      <c r="J367" s="250"/>
    </row>
    <row r="368" spans="2:10" ht="12.75" customHeight="1" x14ac:dyDescent="0.25">
      <c r="B368" s="251">
        <v>2</v>
      </c>
      <c r="C368" s="250"/>
      <c r="D368" s="251" t="s">
        <v>541</v>
      </c>
      <c r="E368" s="250"/>
      <c r="F368" s="252">
        <v>418</v>
      </c>
      <c r="G368" s="250"/>
      <c r="H368" s="158" t="s">
        <v>179</v>
      </c>
      <c r="I368" s="251" t="s">
        <v>542</v>
      </c>
      <c r="J368" s="250"/>
    </row>
    <row r="369" spans="2:10" ht="12.75" customHeight="1" x14ac:dyDescent="0.25">
      <c r="B369" s="251">
        <v>3</v>
      </c>
      <c r="C369" s="250"/>
      <c r="D369" s="251" t="s">
        <v>543</v>
      </c>
      <c r="E369" s="250"/>
      <c r="F369" s="252">
        <v>396</v>
      </c>
      <c r="G369" s="250"/>
      <c r="H369" s="158" t="s">
        <v>213</v>
      </c>
      <c r="I369" s="251" t="s">
        <v>544</v>
      </c>
      <c r="J369" s="250"/>
    </row>
    <row r="370" spans="2:10" ht="12.75" customHeight="1" x14ac:dyDescent="0.25">
      <c r="B370" s="251">
        <v>4</v>
      </c>
      <c r="C370" s="250"/>
      <c r="D370" s="251" t="s">
        <v>541</v>
      </c>
      <c r="E370" s="250"/>
      <c r="F370" s="252">
        <v>2330</v>
      </c>
      <c r="G370" s="250"/>
      <c r="H370" s="158" t="s">
        <v>179</v>
      </c>
      <c r="I370" s="251" t="s">
        <v>509</v>
      </c>
      <c r="J370" s="250"/>
    </row>
    <row r="371" spans="2:10" ht="12.75" customHeight="1" x14ac:dyDescent="0.25">
      <c r="B371" s="251">
        <v>5</v>
      </c>
      <c r="C371" s="250"/>
      <c r="D371" s="251" t="s">
        <v>541</v>
      </c>
      <c r="E371" s="250"/>
      <c r="F371" s="252">
        <v>418</v>
      </c>
      <c r="G371" s="250"/>
      <c r="H371" s="158" t="s">
        <v>222</v>
      </c>
      <c r="I371" s="251" t="s">
        <v>542</v>
      </c>
      <c r="J371" s="250"/>
    </row>
    <row r="372" spans="2:10" ht="12.75" customHeight="1" x14ac:dyDescent="0.25">
      <c r="B372" s="251">
        <v>6</v>
      </c>
      <c r="C372" s="250"/>
      <c r="D372" s="251" t="s">
        <v>543</v>
      </c>
      <c r="E372" s="250"/>
      <c r="F372" s="252">
        <v>396</v>
      </c>
      <c r="G372" s="250"/>
      <c r="H372" s="158" t="s">
        <v>241</v>
      </c>
      <c r="I372" s="251" t="s">
        <v>544</v>
      </c>
      <c r="J372" s="250"/>
    </row>
    <row r="373" spans="2:10" ht="12.75" customHeight="1" x14ac:dyDescent="0.25">
      <c r="B373" s="251">
        <v>7</v>
      </c>
      <c r="C373" s="250"/>
      <c r="D373" s="251" t="s">
        <v>541</v>
      </c>
      <c r="E373" s="250"/>
      <c r="F373" s="252">
        <v>2330</v>
      </c>
      <c r="G373" s="250"/>
      <c r="H373" s="158" t="s">
        <v>183</v>
      </c>
      <c r="I373" s="251" t="s">
        <v>509</v>
      </c>
      <c r="J373" s="250"/>
    </row>
    <row r="374" spans="2:10" ht="12.75" customHeight="1" x14ac:dyDescent="0.25">
      <c r="B374" s="251">
        <v>8</v>
      </c>
      <c r="C374" s="250"/>
      <c r="D374" s="251" t="s">
        <v>541</v>
      </c>
      <c r="E374" s="250"/>
      <c r="F374" s="252">
        <v>2330</v>
      </c>
      <c r="G374" s="250"/>
      <c r="H374" s="158" t="s">
        <v>184</v>
      </c>
      <c r="I374" s="251" t="s">
        <v>509</v>
      </c>
      <c r="J374" s="250"/>
    </row>
    <row r="375" spans="2:10" ht="12.75" customHeight="1" x14ac:dyDescent="0.25">
      <c r="B375" s="251">
        <v>9</v>
      </c>
      <c r="C375" s="250"/>
      <c r="D375" s="251" t="s">
        <v>543</v>
      </c>
      <c r="E375" s="250"/>
      <c r="F375" s="252">
        <v>396</v>
      </c>
      <c r="G375" s="250"/>
      <c r="H375" s="158" t="s">
        <v>184</v>
      </c>
      <c r="I375" s="251" t="s">
        <v>544</v>
      </c>
      <c r="J375" s="250"/>
    </row>
    <row r="376" spans="2:10" ht="12.75" customHeight="1" x14ac:dyDescent="0.25">
      <c r="B376" s="251">
        <v>10</v>
      </c>
      <c r="C376" s="250"/>
      <c r="D376" s="251" t="s">
        <v>541</v>
      </c>
      <c r="E376" s="250"/>
      <c r="F376" s="252">
        <v>418</v>
      </c>
      <c r="G376" s="250"/>
      <c r="H376" s="158" t="s">
        <v>275</v>
      </c>
      <c r="I376" s="251" t="s">
        <v>542</v>
      </c>
      <c r="J376" s="250"/>
    </row>
    <row r="377" spans="2:10" x14ac:dyDescent="0.25">
      <c r="B377" s="253"/>
      <c r="C377" s="250"/>
      <c r="D377" s="253"/>
      <c r="E377" s="250"/>
      <c r="F377" s="254">
        <v>9850</v>
      </c>
      <c r="G377" s="250"/>
      <c r="H377" s="159"/>
      <c r="I377" s="253"/>
      <c r="J377" s="250"/>
    </row>
    <row r="378" spans="2:10" ht="45.6" customHeight="1" x14ac:dyDescent="0.25">
      <c r="B378" s="248" t="s">
        <v>545</v>
      </c>
      <c r="C378" s="245"/>
      <c r="D378" s="245"/>
      <c r="E378" s="245"/>
      <c r="F378" s="245"/>
      <c r="G378" s="245"/>
      <c r="H378" s="245"/>
      <c r="I378" s="245"/>
      <c r="J378" s="245"/>
    </row>
    <row r="379" spans="2:10" ht="12.75" customHeight="1" x14ac:dyDescent="0.25">
      <c r="B379" s="249" t="s">
        <v>159</v>
      </c>
      <c r="C379" s="250"/>
      <c r="D379" s="249" t="s">
        <v>160</v>
      </c>
      <c r="E379" s="250"/>
      <c r="F379" s="249" t="s">
        <v>161</v>
      </c>
      <c r="G379" s="250"/>
      <c r="H379" s="157" t="s">
        <v>162</v>
      </c>
      <c r="I379" s="249" t="s">
        <v>163</v>
      </c>
      <c r="J379" s="250"/>
    </row>
    <row r="380" spans="2:10" ht="12.75" customHeight="1" x14ac:dyDescent="0.25">
      <c r="B380" s="251">
        <v>1</v>
      </c>
      <c r="C380" s="250"/>
      <c r="D380" s="251" t="s">
        <v>546</v>
      </c>
      <c r="E380" s="250"/>
      <c r="F380" s="252">
        <v>322</v>
      </c>
      <c r="G380" s="250"/>
      <c r="H380" s="158" t="s">
        <v>198</v>
      </c>
      <c r="I380" s="251" t="s">
        <v>547</v>
      </c>
      <c r="J380" s="250"/>
    </row>
    <row r="381" spans="2:10" ht="12.75" customHeight="1" x14ac:dyDescent="0.25">
      <c r="B381" s="251">
        <v>2</v>
      </c>
      <c r="C381" s="250"/>
      <c r="D381" s="251" t="s">
        <v>546</v>
      </c>
      <c r="E381" s="250"/>
      <c r="F381" s="252">
        <v>200</v>
      </c>
      <c r="G381" s="250"/>
      <c r="H381" s="158" t="s">
        <v>198</v>
      </c>
      <c r="I381" s="251" t="s">
        <v>548</v>
      </c>
      <c r="J381" s="250"/>
    </row>
    <row r="382" spans="2:10" ht="12.75" customHeight="1" x14ac:dyDescent="0.25">
      <c r="B382" s="251">
        <v>3</v>
      </c>
      <c r="C382" s="250"/>
      <c r="D382" s="251" t="s">
        <v>546</v>
      </c>
      <c r="E382" s="250"/>
      <c r="F382" s="252">
        <v>333.2</v>
      </c>
      <c r="G382" s="250"/>
      <c r="H382" s="158" t="s">
        <v>198</v>
      </c>
      <c r="I382" s="251" t="s">
        <v>549</v>
      </c>
      <c r="J382" s="250"/>
    </row>
    <row r="383" spans="2:10" ht="12.75" customHeight="1" x14ac:dyDescent="0.25">
      <c r="B383" s="251">
        <v>4</v>
      </c>
      <c r="C383" s="250"/>
      <c r="D383" s="251" t="s">
        <v>546</v>
      </c>
      <c r="E383" s="250"/>
      <c r="F383" s="252">
        <v>322</v>
      </c>
      <c r="G383" s="250"/>
      <c r="H383" s="158" t="s">
        <v>198</v>
      </c>
      <c r="I383" s="251" t="s">
        <v>547</v>
      </c>
      <c r="J383" s="250"/>
    </row>
    <row r="384" spans="2:10" ht="12.75" customHeight="1" x14ac:dyDescent="0.25">
      <c r="B384" s="251">
        <v>5</v>
      </c>
      <c r="C384" s="250"/>
      <c r="D384" s="251" t="s">
        <v>546</v>
      </c>
      <c r="E384" s="250"/>
      <c r="F384" s="252">
        <v>400</v>
      </c>
      <c r="G384" s="250"/>
      <c r="H384" s="158" t="s">
        <v>198</v>
      </c>
      <c r="I384" s="251" t="s">
        <v>550</v>
      </c>
      <c r="J384" s="250"/>
    </row>
    <row r="385" spans="2:10" ht="12.75" customHeight="1" x14ac:dyDescent="0.25">
      <c r="B385" s="251">
        <v>6</v>
      </c>
      <c r="C385" s="250"/>
      <c r="D385" s="251" t="s">
        <v>546</v>
      </c>
      <c r="E385" s="250"/>
      <c r="F385" s="252">
        <v>308</v>
      </c>
      <c r="G385" s="250"/>
      <c r="H385" s="158" t="s">
        <v>198</v>
      </c>
      <c r="I385" s="251" t="s">
        <v>551</v>
      </c>
      <c r="J385" s="250"/>
    </row>
    <row r="386" spans="2:10" ht="12.75" customHeight="1" x14ac:dyDescent="0.25">
      <c r="B386" s="251">
        <v>7</v>
      </c>
      <c r="C386" s="250"/>
      <c r="D386" s="251" t="s">
        <v>546</v>
      </c>
      <c r="E386" s="250"/>
      <c r="F386" s="252">
        <v>260</v>
      </c>
      <c r="G386" s="250"/>
      <c r="H386" s="158" t="s">
        <v>198</v>
      </c>
      <c r="I386" s="251" t="s">
        <v>552</v>
      </c>
      <c r="J386" s="250"/>
    </row>
    <row r="387" spans="2:10" ht="12.75" customHeight="1" x14ac:dyDescent="0.25">
      <c r="B387" s="251">
        <v>8</v>
      </c>
      <c r="C387" s="250"/>
      <c r="D387" s="251" t="s">
        <v>546</v>
      </c>
      <c r="E387" s="250"/>
      <c r="F387" s="252">
        <v>400</v>
      </c>
      <c r="G387" s="250"/>
      <c r="H387" s="158" t="s">
        <v>222</v>
      </c>
      <c r="I387" s="251" t="s">
        <v>550</v>
      </c>
      <c r="J387" s="250"/>
    </row>
    <row r="388" spans="2:10" ht="12.75" customHeight="1" x14ac:dyDescent="0.25">
      <c r="B388" s="251">
        <v>9</v>
      </c>
      <c r="C388" s="250"/>
      <c r="D388" s="251" t="s">
        <v>546</v>
      </c>
      <c r="E388" s="250"/>
      <c r="F388" s="252">
        <v>90</v>
      </c>
      <c r="G388" s="250"/>
      <c r="H388" s="158" t="s">
        <v>222</v>
      </c>
      <c r="I388" s="251" t="s">
        <v>548</v>
      </c>
      <c r="J388" s="250"/>
    </row>
    <row r="389" spans="2:10" ht="12.75" customHeight="1" x14ac:dyDescent="0.25">
      <c r="B389" s="251">
        <v>10</v>
      </c>
      <c r="C389" s="250"/>
      <c r="D389" s="251" t="s">
        <v>546</v>
      </c>
      <c r="E389" s="250"/>
      <c r="F389" s="252">
        <v>180</v>
      </c>
      <c r="G389" s="250"/>
      <c r="H389" s="158" t="s">
        <v>222</v>
      </c>
      <c r="I389" s="251" t="s">
        <v>548</v>
      </c>
      <c r="J389" s="250"/>
    </row>
    <row r="390" spans="2:10" ht="12.75" customHeight="1" x14ac:dyDescent="0.25">
      <c r="B390" s="251">
        <v>11</v>
      </c>
      <c r="C390" s="250"/>
      <c r="D390" s="251" t="s">
        <v>546</v>
      </c>
      <c r="E390" s="250"/>
      <c r="F390" s="252">
        <v>144</v>
      </c>
      <c r="G390" s="250"/>
      <c r="H390" s="158" t="s">
        <v>244</v>
      </c>
      <c r="I390" s="251" t="s">
        <v>553</v>
      </c>
      <c r="J390" s="250"/>
    </row>
    <row r="391" spans="2:10" ht="12.75" customHeight="1" x14ac:dyDescent="0.25">
      <c r="B391" s="251">
        <v>12</v>
      </c>
      <c r="C391" s="250"/>
      <c r="D391" s="251" t="s">
        <v>546</v>
      </c>
      <c r="E391" s="250"/>
      <c r="F391" s="252">
        <v>524.79</v>
      </c>
      <c r="G391" s="250"/>
      <c r="H391" s="158" t="s">
        <v>244</v>
      </c>
      <c r="I391" s="251" t="s">
        <v>554</v>
      </c>
      <c r="J391" s="250"/>
    </row>
    <row r="392" spans="2:10" ht="12.75" customHeight="1" x14ac:dyDescent="0.25">
      <c r="B392" s="251">
        <v>13</v>
      </c>
      <c r="C392" s="250"/>
      <c r="D392" s="251" t="s">
        <v>546</v>
      </c>
      <c r="E392" s="250"/>
      <c r="F392" s="252">
        <v>154</v>
      </c>
      <c r="G392" s="250"/>
      <c r="H392" s="158" t="s">
        <v>244</v>
      </c>
      <c r="I392" s="251" t="s">
        <v>551</v>
      </c>
      <c r="J392" s="250"/>
    </row>
    <row r="393" spans="2:10" ht="12.75" customHeight="1" x14ac:dyDescent="0.25">
      <c r="B393" s="251">
        <v>14</v>
      </c>
      <c r="C393" s="250"/>
      <c r="D393" s="251" t="s">
        <v>546</v>
      </c>
      <c r="E393" s="250"/>
      <c r="F393" s="252">
        <v>308</v>
      </c>
      <c r="G393" s="250"/>
      <c r="H393" s="158" t="s">
        <v>244</v>
      </c>
      <c r="I393" s="251" t="s">
        <v>551</v>
      </c>
      <c r="J393" s="250"/>
    </row>
    <row r="394" spans="2:10" ht="12.75" customHeight="1" x14ac:dyDescent="0.25">
      <c r="B394" s="251">
        <v>15</v>
      </c>
      <c r="C394" s="250"/>
      <c r="D394" s="251" t="s">
        <v>546</v>
      </c>
      <c r="E394" s="250"/>
      <c r="F394" s="252">
        <v>294</v>
      </c>
      <c r="G394" s="250"/>
      <c r="H394" s="158" t="s">
        <v>244</v>
      </c>
      <c r="I394" s="251" t="s">
        <v>549</v>
      </c>
      <c r="J394" s="250"/>
    </row>
    <row r="395" spans="2:10" ht="12.75" customHeight="1" x14ac:dyDescent="0.25">
      <c r="B395" s="251">
        <v>16</v>
      </c>
      <c r="C395" s="250"/>
      <c r="D395" s="251" t="s">
        <v>546</v>
      </c>
      <c r="E395" s="250"/>
      <c r="F395" s="252">
        <v>260</v>
      </c>
      <c r="G395" s="250"/>
      <c r="H395" s="158" t="s">
        <v>250</v>
      </c>
      <c r="I395" s="251" t="s">
        <v>552</v>
      </c>
      <c r="J395" s="250"/>
    </row>
    <row r="396" spans="2:10" ht="12.75" customHeight="1" x14ac:dyDescent="0.25">
      <c r="B396" s="251">
        <v>17</v>
      </c>
      <c r="C396" s="250"/>
      <c r="D396" s="251" t="s">
        <v>546</v>
      </c>
      <c r="E396" s="250"/>
      <c r="F396" s="252">
        <v>322</v>
      </c>
      <c r="G396" s="250"/>
      <c r="H396" s="158" t="s">
        <v>250</v>
      </c>
      <c r="I396" s="251" t="s">
        <v>547</v>
      </c>
      <c r="J396" s="250"/>
    </row>
    <row r="397" spans="2:10" ht="12.75" customHeight="1" x14ac:dyDescent="0.25">
      <c r="B397" s="251">
        <v>18</v>
      </c>
      <c r="C397" s="250"/>
      <c r="D397" s="251" t="s">
        <v>546</v>
      </c>
      <c r="E397" s="250"/>
      <c r="F397" s="252">
        <v>130</v>
      </c>
      <c r="G397" s="250"/>
      <c r="H397" s="158" t="s">
        <v>250</v>
      </c>
      <c r="I397" s="251" t="s">
        <v>552</v>
      </c>
      <c r="J397" s="250"/>
    </row>
    <row r="398" spans="2:10" ht="12.75" customHeight="1" x14ac:dyDescent="0.25">
      <c r="B398" s="251">
        <v>19</v>
      </c>
      <c r="C398" s="250"/>
      <c r="D398" s="251" t="s">
        <v>546</v>
      </c>
      <c r="E398" s="250"/>
      <c r="F398" s="252">
        <v>90</v>
      </c>
      <c r="G398" s="250"/>
      <c r="H398" s="158" t="s">
        <v>256</v>
      </c>
      <c r="I398" s="251" t="s">
        <v>555</v>
      </c>
      <c r="J398" s="250"/>
    </row>
    <row r="399" spans="2:10" x14ac:dyDescent="0.25">
      <c r="B399" s="253"/>
      <c r="C399" s="250"/>
      <c r="D399" s="253"/>
      <c r="E399" s="250"/>
      <c r="F399" s="254">
        <v>5041.99</v>
      </c>
      <c r="G399" s="250"/>
      <c r="H399" s="159"/>
      <c r="I399" s="253"/>
      <c r="J399" s="250"/>
    </row>
    <row r="400" spans="2:10" ht="45.6" customHeight="1" x14ac:dyDescent="0.25">
      <c r="B400" s="248" t="s">
        <v>556</v>
      </c>
      <c r="C400" s="245"/>
      <c r="D400" s="245"/>
      <c r="E400" s="245"/>
      <c r="F400" s="245"/>
      <c r="G400" s="245"/>
      <c r="H400" s="245"/>
      <c r="I400" s="245"/>
      <c r="J400" s="245"/>
    </row>
    <row r="401" spans="2:10" ht="12.75" customHeight="1" x14ac:dyDescent="0.25">
      <c r="B401" s="249" t="s">
        <v>159</v>
      </c>
      <c r="C401" s="250"/>
      <c r="D401" s="249" t="s">
        <v>160</v>
      </c>
      <c r="E401" s="250"/>
      <c r="F401" s="249" t="s">
        <v>161</v>
      </c>
      <c r="G401" s="250"/>
      <c r="H401" s="157" t="s">
        <v>162</v>
      </c>
      <c r="I401" s="249" t="s">
        <v>163</v>
      </c>
      <c r="J401" s="250"/>
    </row>
    <row r="402" spans="2:10" ht="12.75" customHeight="1" x14ac:dyDescent="0.25">
      <c r="B402" s="251">
        <v>1</v>
      </c>
      <c r="C402" s="250"/>
      <c r="D402" s="251" t="s">
        <v>557</v>
      </c>
      <c r="E402" s="250"/>
      <c r="F402" s="252">
        <v>227.5</v>
      </c>
      <c r="G402" s="250"/>
      <c r="H402" s="158" t="s">
        <v>213</v>
      </c>
      <c r="I402" s="251" t="s">
        <v>558</v>
      </c>
      <c r="J402" s="250"/>
    </row>
    <row r="403" spans="2:10" ht="12.75" customHeight="1" x14ac:dyDescent="0.25">
      <c r="B403" s="251">
        <v>2</v>
      </c>
      <c r="C403" s="250"/>
      <c r="D403" s="251" t="s">
        <v>557</v>
      </c>
      <c r="E403" s="250"/>
      <c r="F403" s="252">
        <v>220.5</v>
      </c>
      <c r="G403" s="250"/>
      <c r="H403" s="158" t="s">
        <v>231</v>
      </c>
      <c r="I403" s="251" t="s">
        <v>558</v>
      </c>
      <c r="J403" s="250"/>
    </row>
    <row r="404" spans="2:10" ht="12.75" customHeight="1" x14ac:dyDescent="0.25">
      <c r="B404" s="251">
        <v>3</v>
      </c>
      <c r="C404" s="250"/>
      <c r="D404" s="258" t="s">
        <v>559</v>
      </c>
      <c r="E404" s="250"/>
      <c r="F404" s="252">
        <v>560</v>
      </c>
      <c r="G404" s="250"/>
      <c r="H404" s="158" t="s">
        <v>207</v>
      </c>
      <c r="I404" s="251" t="s">
        <v>560</v>
      </c>
      <c r="J404" s="250"/>
    </row>
    <row r="405" spans="2:10" ht="12.75" customHeight="1" x14ac:dyDescent="0.25">
      <c r="B405" s="251">
        <v>4</v>
      </c>
      <c r="C405" s="250"/>
      <c r="D405" s="251" t="s">
        <v>557</v>
      </c>
      <c r="E405" s="250"/>
      <c r="F405" s="252">
        <v>212</v>
      </c>
      <c r="G405" s="250"/>
      <c r="H405" s="158" t="s">
        <v>319</v>
      </c>
      <c r="I405" s="251" t="s">
        <v>558</v>
      </c>
      <c r="J405" s="250"/>
    </row>
    <row r="406" spans="2:10" x14ac:dyDescent="0.25">
      <c r="B406" s="253"/>
      <c r="C406" s="250"/>
      <c r="D406" s="253"/>
      <c r="E406" s="250"/>
      <c r="F406" s="254">
        <v>1220</v>
      </c>
      <c r="G406" s="250"/>
      <c r="H406" s="159"/>
      <c r="I406" s="253"/>
      <c r="J406" s="250"/>
    </row>
    <row r="407" spans="2:10" ht="45.6" customHeight="1" x14ac:dyDescent="0.25">
      <c r="B407" s="248" t="s">
        <v>324</v>
      </c>
      <c r="C407" s="245"/>
      <c r="D407" s="245"/>
      <c r="E407" s="245"/>
      <c r="F407" s="245"/>
      <c r="G407" s="245"/>
      <c r="H407" s="245"/>
      <c r="I407" s="245"/>
      <c r="J407" s="245"/>
    </row>
    <row r="408" spans="2:10" ht="12.75" customHeight="1" x14ac:dyDescent="0.25">
      <c r="B408" s="249" t="s">
        <v>159</v>
      </c>
      <c r="C408" s="250"/>
      <c r="D408" s="249" t="s">
        <v>160</v>
      </c>
      <c r="E408" s="250"/>
      <c r="F408" s="249" t="s">
        <v>161</v>
      </c>
      <c r="G408" s="250"/>
      <c r="H408" s="157" t="s">
        <v>162</v>
      </c>
      <c r="I408" s="249" t="s">
        <v>163</v>
      </c>
      <c r="J408" s="250"/>
    </row>
    <row r="409" spans="2:10" ht="12.75" customHeight="1" x14ac:dyDescent="0.25">
      <c r="B409" s="251">
        <v>1</v>
      </c>
      <c r="C409" s="250"/>
      <c r="D409" s="251" t="s">
        <v>338</v>
      </c>
      <c r="E409" s="250"/>
      <c r="F409" s="252">
        <v>280.2</v>
      </c>
      <c r="G409" s="250"/>
      <c r="H409" s="158" t="s">
        <v>187</v>
      </c>
      <c r="I409" s="251" t="s">
        <v>561</v>
      </c>
      <c r="J409" s="250"/>
    </row>
    <row r="410" spans="2:10" ht="12.75" customHeight="1" x14ac:dyDescent="0.25">
      <c r="B410" s="251">
        <v>2</v>
      </c>
      <c r="C410" s="250"/>
      <c r="D410" s="251" t="s">
        <v>338</v>
      </c>
      <c r="E410" s="250"/>
      <c r="F410" s="252">
        <v>77.5</v>
      </c>
      <c r="G410" s="250"/>
      <c r="H410" s="158" t="s">
        <v>198</v>
      </c>
      <c r="I410" s="251" t="s">
        <v>332</v>
      </c>
      <c r="J410" s="250"/>
    </row>
    <row r="411" spans="2:10" ht="12.75" customHeight="1" x14ac:dyDescent="0.25">
      <c r="B411" s="251">
        <v>3</v>
      </c>
      <c r="C411" s="250"/>
      <c r="D411" s="251" t="s">
        <v>338</v>
      </c>
      <c r="E411" s="250"/>
      <c r="F411" s="252">
        <v>96</v>
      </c>
      <c r="G411" s="250"/>
      <c r="H411" s="158" t="s">
        <v>198</v>
      </c>
      <c r="I411" s="251" t="s">
        <v>562</v>
      </c>
      <c r="J411" s="250"/>
    </row>
    <row r="412" spans="2:10" ht="12.75" customHeight="1" x14ac:dyDescent="0.25">
      <c r="B412" s="251">
        <v>4</v>
      </c>
      <c r="C412" s="250"/>
      <c r="D412" s="251" t="s">
        <v>325</v>
      </c>
      <c r="E412" s="250"/>
      <c r="F412" s="252">
        <v>68.2</v>
      </c>
      <c r="G412" s="250"/>
      <c r="H412" s="158" t="s">
        <v>213</v>
      </c>
      <c r="I412" s="251" t="s">
        <v>562</v>
      </c>
      <c r="J412" s="250"/>
    </row>
    <row r="413" spans="2:10" ht="12.75" customHeight="1" x14ac:dyDescent="0.25">
      <c r="B413" s="251">
        <v>5</v>
      </c>
      <c r="C413" s="250"/>
      <c r="D413" s="251" t="s">
        <v>325</v>
      </c>
      <c r="E413" s="250"/>
      <c r="F413" s="252">
        <v>58.5</v>
      </c>
      <c r="G413" s="250"/>
      <c r="H413" s="158" t="s">
        <v>213</v>
      </c>
      <c r="I413" s="251" t="s">
        <v>562</v>
      </c>
      <c r="J413" s="250"/>
    </row>
    <row r="414" spans="2:10" ht="12.75" customHeight="1" x14ac:dyDescent="0.25">
      <c r="B414" s="251">
        <v>6</v>
      </c>
      <c r="C414" s="250"/>
      <c r="D414" s="251" t="s">
        <v>338</v>
      </c>
      <c r="E414" s="250"/>
      <c r="F414" s="252">
        <v>43.8</v>
      </c>
      <c r="G414" s="250"/>
      <c r="H414" s="158" t="s">
        <v>563</v>
      </c>
      <c r="I414" s="251" t="s">
        <v>564</v>
      </c>
      <c r="J414" s="250"/>
    </row>
    <row r="415" spans="2:10" ht="12.75" customHeight="1" x14ac:dyDescent="0.25">
      <c r="B415" s="251">
        <v>7</v>
      </c>
      <c r="C415" s="250"/>
      <c r="D415" s="251" t="s">
        <v>338</v>
      </c>
      <c r="E415" s="250"/>
      <c r="F415" s="252">
        <v>25.4</v>
      </c>
      <c r="G415" s="250"/>
      <c r="H415" s="158" t="s">
        <v>173</v>
      </c>
      <c r="I415" s="251" t="s">
        <v>340</v>
      </c>
      <c r="J415" s="250"/>
    </row>
    <row r="416" spans="2:10" x14ac:dyDescent="0.25">
      <c r="B416" s="253"/>
      <c r="C416" s="250"/>
      <c r="D416" s="253"/>
      <c r="E416" s="250"/>
      <c r="F416" s="254">
        <v>649.59999999999991</v>
      </c>
      <c r="G416" s="250"/>
      <c r="H416" s="159"/>
      <c r="I416" s="253"/>
      <c r="J416" s="250"/>
    </row>
    <row r="417" ht="409.6" hidden="1" customHeight="1" x14ac:dyDescent="0.25"/>
    <row r="418" ht="12.6" customHeight="1" x14ac:dyDescent="0.25"/>
  </sheetData>
  <mergeCells count="1547">
    <mergeCell ref="B415:C415"/>
    <mergeCell ref="D415:E415"/>
    <mergeCell ref="F415:G415"/>
    <mergeCell ref="I415:J415"/>
    <mergeCell ref="B416:C416"/>
    <mergeCell ref="D416:E416"/>
    <mergeCell ref="F416:G416"/>
    <mergeCell ref="I416:J416"/>
    <mergeCell ref="B413:C413"/>
    <mergeCell ref="D413:E413"/>
    <mergeCell ref="F413:G413"/>
    <mergeCell ref="I413:J413"/>
    <mergeCell ref="B414:C414"/>
    <mergeCell ref="D414:E414"/>
    <mergeCell ref="F414:G414"/>
    <mergeCell ref="I414:J414"/>
    <mergeCell ref="B411:C411"/>
    <mergeCell ref="D411:E411"/>
    <mergeCell ref="F411:G411"/>
    <mergeCell ref="I411:J411"/>
    <mergeCell ref="B412:C412"/>
    <mergeCell ref="D412:E412"/>
    <mergeCell ref="F412:G412"/>
    <mergeCell ref="I412:J412"/>
    <mergeCell ref="B409:C409"/>
    <mergeCell ref="D409:E409"/>
    <mergeCell ref="F409:G409"/>
    <mergeCell ref="I409:J409"/>
    <mergeCell ref="B410:C410"/>
    <mergeCell ref="D410:E410"/>
    <mergeCell ref="F410:G410"/>
    <mergeCell ref="I410:J410"/>
    <mergeCell ref="B406:C406"/>
    <mergeCell ref="D406:E406"/>
    <mergeCell ref="F406:G406"/>
    <mergeCell ref="I406:J406"/>
    <mergeCell ref="B407:J407"/>
    <mergeCell ref="B408:C408"/>
    <mergeCell ref="D408:E408"/>
    <mergeCell ref="F408:G408"/>
    <mergeCell ref="I408:J408"/>
    <mergeCell ref="B404:C404"/>
    <mergeCell ref="D404:E404"/>
    <mergeCell ref="F404:G404"/>
    <mergeCell ref="I404:J404"/>
    <mergeCell ref="B405:C405"/>
    <mergeCell ref="D405:E405"/>
    <mergeCell ref="F405:G405"/>
    <mergeCell ref="I405:J405"/>
    <mergeCell ref="B402:C402"/>
    <mergeCell ref="D402:E402"/>
    <mergeCell ref="F402:G402"/>
    <mergeCell ref="I402:J402"/>
    <mergeCell ref="B403:C403"/>
    <mergeCell ref="D403:E403"/>
    <mergeCell ref="F403:G403"/>
    <mergeCell ref="I403:J403"/>
    <mergeCell ref="B399:C399"/>
    <mergeCell ref="D399:E399"/>
    <mergeCell ref="F399:G399"/>
    <mergeCell ref="I399:J399"/>
    <mergeCell ref="B400:J400"/>
    <mergeCell ref="B401:C401"/>
    <mergeCell ref="D401:E401"/>
    <mergeCell ref="F401:G401"/>
    <mergeCell ref="I401:J401"/>
    <mergeCell ref="B397:C397"/>
    <mergeCell ref="D397:E397"/>
    <mergeCell ref="F397:G397"/>
    <mergeCell ref="I397:J397"/>
    <mergeCell ref="B398:C398"/>
    <mergeCell ref="D398:E398"/>
    <mergeCell ref="F398:G398"/>
    <mergeCell ref="I398:J398"/>
    <mergeCell ref="B395:C395"/>
    <mergeCell ref="D395:E395"/>
    <mergeCell ref="F395:G395"/>
    <mergeCell ref="I395:J395"/>
    <mergeCell ref="B396:C396"/>
    <mergeCell ref="D396:E396"/>
    <mergeCell ref="F396:G396"/>
    <mergeCell ref="I396:J396"/>
    <mergeCell ref="B393:C393"/>
    <mergeCell ref="D393:E393"/>
    <mergeCell ref="F393:G393"/>
    <mergeCell ref="I393:J393"/>
    <mergeCell ref="B394:C394"/>
    <mergeCell ref="D394:E394"/>
    <mergeCell ref="F394:G394"/>
    <mergeCell ref="I394:J394"/>
    <mergeCell ref="B391:C391"/>
    <mergeCell ref="D391:E391"/>
    <mergeCell ref="F391:G391"/>
    <mergeCell ref="I391:J391"/>
    <mergeCell ref="B392:C392"/>
    <mergeCell ref="D392:E392"/>
    <mergeCell ref="F392:G392"/>
    <mergeCell ref="I392:J392"/>
    <mergeCell ref="B389:C389"/>
    <mergeCell ref="D389:E389"/>
    <mergeCell ref="F389:G389"/>
    <mergeCell ref="I389:J389"/>
    <mergeCell ref="B390:C390"/>
    <mergeCell ref="D390:E390"/>
    <mergeCell ref="F390:G390"/>
    <mergeCell ref="I390:J390"/>
    <mergeCell ref="B387:C387"/>
    <mergeCell ref="D387:E387"/>
    <mergeCell ref="F387:G387"/>
    <mergeCell ref="I387:J387"/>
    <mergeCell ref="B388:C388"/>
    <mergeCell ref="D388:E388"/>
    <mergeCell ref="F388:G388"/>
    <mergeCell ref="I388:J388"/>
    <mergeCell ref="B385:C385"/>
    <mergeCell ref="D385:E385"/>
    <mergeCell ref="F385:G385"/>
    <mergeCell ref="I385:J385"/>
    <mergeCell ref="B386:C386"/>
    <mergeCell ref="D386:E386"/>
    <mergeCell ref="F386:G386"/>
    <mergeCell ref="I386:J386"/>
    <mergeCell ref="B383:C383"/>
    <mergeCell ref="D383:E383"/>
    <mergeCell ref="F383:G383"/>
    <mergeCell ref="I383:J383"/>
    <mergeCell ref="B384:C384"/>
    <mergeCell ref="D384:E384"/>
    <mergeCell ref="F384:G384"/>
    <mergeCell ref="I384:J384"/>
    <mergeCell ref="B381:C381"/>
    <mergeCell ref="D381:E381"/>
    <mergeCell ref="F381:G381"/>
    <mergeCell ref="I381:J381"/>
    <mergeCell ref="B382:C382"/>
    <mergeCell ref="D382:E382"/>
    <mergeCell ref="F382:G382"/>
    <mergeCell ref="I382:J382"/>
    <mergeCell ref="B378:J378"/>
    <mergeCell ref="B379:C379"/>
    <mergeCell ref="D379:E379"/>
    <mergeCell ref="F379:G379"/>
    <mergeCell ref="I379:J379"/>
    <mergeCell ref="B380:C380"/>
    <mergeCell ref="D380:E380"/>
    <mergeCell ref="F380:G380"/>
    <mergeCell ref="I380:J380"/>
    <mergeCell ref="B376:C376"/>
    <mergeCell ref="D376:E376"/>
    <mergeCell ref="F376:G376"/>
    <mergeCell ref="I376:J376"/>
    <mergeCell ref="B377:C377"/>
    <mergeCell ref="D377:E377"/>
    <mergeCell ref="F377:G377"/>
    <mergeCell ref="I377:J377"/>
    <mergeCell ref="B374:C374"/>
    <mergeCell ref="D374:E374"/>
    <mergeCell ref="F374:G374"/>
    <mergeCell ref="I374:J374"/>
    <mergeCell ref="B375:C375"/>
    <mergeCell ref="D375:E375"/>
    <mergeCell ref="F375:G375"/>
    <mergeCell ref="I375:J375"/>
    <mergeCell ref="B372:C372"/>
    <mergeCell ref="D372:E372"/>
    <mergeCell ref="F372:G372"/>
    <mergeCell ref="I372:J372"/>
    <mergeCell ref="B373:C373"/>
    <mergeCell ref="D373:E373"/>
    <mergeCell ref="F373:G373"/>
    <mergeCell ref="I373:J373"/>
    <mergeCell ref="B370:C370"/>
    <mergeCell ref="D370:E370"/>
    <mergeCell ref="F370:G370"/>
    <mergeCell ref="I370:J370"/>
    <mergeCell ref="B371:C371"/>
    <mergeCell ref="D371:E371"/>
    <mergeCell ref="F371:G371"/>
    <mergeCell ref="I371:J371"/>
    <mergeCell ref="B368:C368"/>
    <mergeCell ref="D368:E368"/>
    <mergeCell ref="F368:G368"/>
    <mergeCell ref="I368:J368"/>
    <mergeCell ref="B369:C369"/>
    <mergeCell ref="D369:E369"/>
    <mergeCell ref="F369:G369"/>
    <mergeCell ref="I369:J369"/>
    <mergeCell ref="B365:J365"/>
    <mergeCell ref="B366:C366"/>
    <mergeCell ref="D366:E366"/>
    <mergeCell ref="F366:G366"/>
    <mergeCell ref="I366:J366"/>
    <mergeCell ref="B367:C367"/>
    <mergeCell ref="D367:E367"/>
    <mergeCell ref="F367:G367"/>
    <mergeCell ref="I367:J367"/>
    <mergeCell ref="B363:C363"/>
    <mergeCell ref="D363:E363"/>
    <mergeCell ref="F363:G363"/>
    <mergeCell ref="I363:J363"/>
    <mergeCell ref="B364:C364"/>
    <mergeCell ref="D364:E364"/>
    <mergeCell ref="F364:G364"/>
    <mergeCell ref="I364:J364"/>
    <mergeCell ref="B361:C361"/>
    <mergeCell ref="D361:E361"/>
    <mergeCell ref="F361:G361"/>
    <mergeCell ref="I361:J361"/>
    <mergeCell ref="B362:C362"/>
    <mergeCell ref="D362:E362"/>
    <mergeCell ref="F362:G362"/>
    <mergeCell ref="I362:J362"/>
    <mergeCell ref="B359:C359"/>
    <mergeCell ref="D359:E359"/>
    <mergeCell ref="F359:G359"/>
    <mergeCell ref="I359:J359"/>
    <mergeCell ref="B360:C360"/>
    <mergeCell ref="D360:E360"/>
    <mergeCell ref="F360:G360"/>
    <mergeCell ref="I360:J360"/>
    <mergeCell ref="B357:C357"/>
    <mergeCell ref="D357:E357"/>
    <mergeCell ref="F357:G357"/>
    <mergeCell ref="I357:J357"/>
    <mergeCell ref="B358:C358"/>
    <mergeCell ref="D358:E358"/>
    <mergeCell ref="F358:G358"/>
    <mergeCell ref="I358:J358"/>
    <mergeCell ref="B355:C355"/>
    <mergeCell ref="D355:E355"/>
    <mergeCell ref="F355:G355"/>
    <mergeCell ref="I355:J355"/>
    <mergeCell ref="B356:C356"/>
    <mergeCell ref="D356:E356"/>
    <mergeCell ref="F356:G356"/>
    <mergeCell ref="I356:J356"/>
    <mergeCell ref="B353:C353"/>
    <mergeCell ref="D353:E353"/>
    <mergeCell ref="F353:G353"/>
    <mergeCell ref="I353:J353"/>
    <mergeCell ref="B354:C354"/>
    <mergeCell ref="D354:E354"/>
    <mergeCell ref="F354:G354"/>
    <mergeCell ref="I354:J354"/>
    <mergeCell ref="B350:J350"/>
    <mergeCell ref="B351:C351"/>
    <mergeCell ref="D351:E351"/>
    <mergeCell ref="F351:G351"/>
    <mergeCell ref="I351:J351"/>
    <mergeCell ref="B352:C352"/>
    <mergeCell ref="D352:E352"/>
    <mergeCell ref="F352:G352"/>
    <mergeCell ref="I352:J352"/>
    <mergeCell ref="B348:C348"/>
    <mergeCell ref="D348:E348"/>
    <mergeCell ref="F348:G348"/>
    <mergeCell ref="I348:J348"/>
    <mergeCell ref="B349:C349"/>
    <mergeCell ref="D349:E349"/>
    <mergeCell ref="F349:G349"/>
    <mergeCell ref="I349:J349"/>
    <mergeCell ref="B346:C346"/>
    <mergeCell ref="D346:E346"/>
    <mergeCell ref="F346:G346"/>
    <mergeCell ref="I346:J346"/>
    <mergeCell ref="B347:C347"/>
    <mergeCell ref="D347:E347"/>
    <mergeCell ref="F347:G347"/>
    <mergeCell ref="I347:J347"/>
    <mergeCell ref="B343:J343"/>
    <mergeCell ref="B344:C344"/>
    <mergeCell ref="D344:E344"/>
    <mergeCell ref="F344:G344"/>
    <mergeCell ref="I344:J344"/>
    <mergeCell ref="B345:C345"/>
    <mergeCell ref="D345:E345"/>
    <mergeCell ref="F345:G345"/>
    <mergeCell ref="I345:J345"/>
    <mergeCell ref="B341:C341"/>
    <mergeCell ref="D341:E341"/>
    <mergeCell ref="F341:G341"/>
    <mergeCell ref="I341:J341"/>
    <mergeCell ref="B342:C342"/>
    <mergeCell ref="D342:E342"/>
    <mergeCell ref="F342:G342"/>
    <mergeCell ref="I342:J342"/>
    <mergeCell ref="B339:C339"/>
    <mergeCell ref="D339:E339"/>
    <mergeCell ref="F339:G339"/>
    <mergeCell ref="I339:J339"/>
    <mergeCell ref="B340:C340"/>
    <mergeCell ref="D340:E340"/>
    <mergeCell ref="F340:G340"/>
    <mergeCell ref="I340:J340"/>
    <mergeCell ref="B337:C337"/>
    <mergeCell ref="D337:E337"/>
    <mergeCell ref="F337:G337"/>
    <mergeCell ref="I337:J337"/>
    <mergeCell ref="B338:C338"/>
    <mergeCell ref="D338:E338"/>
    <mergeCell ref="F338:G338"/>
    <mergeCell ref="I338:J338"/>
    <mergeCell ref="B335:C335"/>
    <mergeCell ref="D335:E335"/>
    <mergeCell ref="F335:G335"/>
    <mergeCell ref="I335:J335"/>
    <mergeCell ref="B336:C336"/>
    <mergeCell ref="D336:E336"/>
    <mergeCell ref="F336:G336"/>
    <mergeCell ref="I336:J336"/>
    <mergeCell ref="B333:C333"/>
    <mergeCell ref="D333:E333"/>
    <mergeCell ref="F333:G333"/>
    <mergeCell ref="I333:J333"/>
    <mergeCell ref="B334:C334"/>
    <mergeCell ref="D334:E334"/>
    <mergeCell ref="F334:G334"/>
    <mergeCell ref="I334:J334"/>
    <mergeCell ref="B330:J330"/>
    <mergeCell ref="B331:C331"/>
    <mergeCell ref="D331:E331"/>
    <mergeCell ref="F331:G331"/>
    <mergeCell ref="I331:J331"/>
    <mergeCell ref="B332:C332"/>
    <mergeCell ref="D332:E332"/>
    <mergeCell ref="F332:G332"/>
    <mergeCell ref="I332:J332"/>
    <mergeCell ref="B328:C328"/>
    <mergeCell ref="D328:E328"/>
    <mergeCell ref="F328:G328"/>
    <mergeCell ref="I328:J328"/>
    <mergeCell ref="B329:C329"/>
    <mergeCell ref="D329:E329"/>
    <mergeCell ref="F329:G329"/>
    <mergeCell ref="I329:J329"/>
    <mergeCell ref="B325:C325"/>
    <mergeCell ref="D325:E325"/>
    <mergeCell ref="F325:G325"/>
    <mergeCell ref="I325:J325"/>
    <mergeCell ref="B326:J326"/>
    <mergeCell ref="B327:C327"/>
    <mergeCell ref="D327:E327"/>
    <mergeCell ref="F327:G327"/>
    <mergeCell ref="I327:J327"/>
    <mergeCell ref="B322:J322"/>
    <mergeCell ref="B323:C323"/>
    <mergeCell ref="D323:E323"/>
    <mergeCell ref="F323:G323"/>
    <mergeCell ref="I323:J323"/>
    <mergeCell ref="B324:C324"/>
    <mergeCell ref="D324:E324"/>
    <mergeCell ref="F324:G324"/>
    <mergeCell ref="I324:J324"/>
    <mergeCell ref="B320:C320"/>
    <mergeCell ref="D320:E320"/>
    <mergeCell ref="F320:G320"/>
    <mergeCell ref="I320:J320"/>
    <mergeCell ref="B321:C321"/>
    <mergeCell ref="D321:E321"/>
    <mergeCell ref="F321:G321"/>
    <mergeCell ref="I321:J321"/>
    <mergeCell ref="B318:C318"/>
    <mergeCell ref="D318:E318"/>
    <mergeCell ref="F318:G318"/>
    <mergeCell ref="I318:J318"/>
    <mergeCell ref="B319:C319"/>
    <mergeCell ref="D319:E319"/>
    <mergeCell ref="F319:G319"/>
    <mergeCell ref="I319:J319"/>
    <mergeCell ref="B315:C315"/>
    <mergeCell ref="D315:E315"/>
    <mergeCell ref="F315:G315"/>
    <mergeCell ref="I315:J315"/>
    <mergeCell ref="B316:J316"/>
    <mergeCell ref="B317:C317"/>
    <mergeCell ref="D317:E317"/>
    <mergeCell ref="F317:G317"/>
    <mergeCell ref="I317:J317"/>
    <mergeCell ref="B313:C313"/>
    <mergeCell ref="D313:E313"/>
    <mergeCell ref="F313:G313"/>
    <mergeCell ref="I313:J313"/>
    <mergeCell ref="B314:C314"/>
    <mergeCell ref="D314:E314"/>
    <mergeCell ref="F314:G314"/>
    <mergeCell ref="I314:J314"/>
    <mergeCell ref="B311:C311"/>
    <mergeCell ref="D311:E311"/>
    <mergeCell ref="F311:G311"/>
    <mergeCell ref="I311:J311"/>
    <mergeCell ref="B312:C312"/>
    <mergeCell ref="D312:E312"/>
    <mergeCell ref="F312:G312"/>
    <mergeCell ref="I312:J312"/>
    <mergeCell ref="B309:C309"/>
    <mergeCell ref="D309:E309"/>
    <mergeCell ref="F309:G309"/>
    <mergeCell ref="I309:J309"/>
    <mergeCell ref="B310:C310"/>
    <mergeCell ref="D310:E310"/>
    <mergeCell ref="F310:G310"/>
    <mergeCell ref="I310:J310"/>
    <mergeCell ref="B306:C306"/>
    <mergeCell ref="D306:E306"/>
    <mergeCell ref="F306:G306"/>
    <mergeCell ref="I306:J306"/>
    <mergeCell ref="B307:J307"/>
    <mergeCell ref="B308:C308"/>
    <mergeCell ref="D308:E308"/>
    <mergeCell ref="F308:G308"/>
    <mergeCell ref="I308:J308"/>
    <mergeCell ref="B304:C304"/>
    <mergeCell ref="D304:E304"/>
    <mergeCell ref="F304:G304"/>
    <mergeCell ref="I304:J304"/>
    <mergeCell ref="B305:C305"/>
    <mergeCell ref="D305:E305"/>
    <mergeCell ref="F305:G305"/>
    <mergeCell ref="I305:J305"/>
    <mergeCell ref="B302:C302"/>
    <mergeCell ref="D302:E302"/>
    <mergeCell ref="F302:G302"/>
    <mergeCell ref="I302:J302"/>
    <mergeCell ref="B303:C303"/>
    <mergeCell ref="D303:E303"/>
    <mergeCell ref="F303:G303"/>
    <mergeCell ref="I303:J303"/>
    <mergeCell ref="B300:C300"/>
    <mergeCell ref="D300:E300"/>
    <mergeCell ref="F300:G300"/>
    <mergeCell ref="I300:J300"/>
    <mergeCell ref="B301:C301"/>
    <mergeCell ref="D301:E301"/>
    <mergeCell ref="F301:G301"/>
    <mergeCell ref="I301:J301"/>
    <mergeCell ref="B298:C298"/>
    <mergeCell ref="D298:E298"/>
    <mergeCell ref="F298:G298"/>
    <mergeCell ref="I298:J298"/>
    <mergeCell ref="B299:C299"/>
    <mergeCell ref="D299:E299"/>
    <mergeCell ref="F299:G299"/>
    <mergeCell ref="I299:J299"/>
    <mergeCell ref="B296:C296"/>
    <mergeCell ref="D296:E296"/>
    <mergeCell ref="F296:G296"/>
    <mergeCell ref="I296:J296"/>
    <mergeCell ref="B297:C297"/>
    <mergeCell ref="D297:E297"/>
    <mergeCell ref="F297:G297"/>
    <mergeCell ref="I297:J297"/>
    <mergeCell ref="B294:C294"/>
    <mergeCell ref="D294:E294"/>
    <mergeCell ref="F294:G294"/>
    <mergeCell ref="I294:J294"/>
    <mergeCell ref="B295:C295"/>
    <mergeCell ref="D295:E295"/>
    <mergeCell ref="F295:G295"/>
    <mergeCell ref="I295:J295"/>
    <mergeCell ref="B292:C292"/>
    <mergeCell ref="D292:E292"/>
    <mergeCell ref="F292:G292"/>
    <mergeCell ref="I292:J292"/>
    <mergeCell ref="B293:C293"/>
    <mergeCell ref="D293:E293"/>
    <mergeCell ref="F293:G293"/>
    <mergeCell ref="I293:J293"/>
    <mergeCell ref="B290:C290"/>
    <mergeCell ref="D290:E290"/>
    <mergeCell ref="F290:G290"/>
    <mergeCell ref="I290:J290"/>
    <mergeCell ref="B291:C291"/>
    <mergeCell ref="D291:E291"/>
    <mergeCell ref="F291:G291"/>
    <mergeCell ref="I291:J291"/>
    <mergeCell ref="B288:C288"/>
    <mergeCell ref="D288:E288"/>
    <mergeCell ref="F288:G288"/>
    <mergeCell ref="I288:J288"/>
    <mergeCell ref="B289:C289"/>
    <mergeCell ref="D289:E289"/>
    <mergeCell ref="F289:G289"/>
    <mergeCell ref="I289:J289"/>
    <mergeCell ref="B285:C285"/>
    <mergeCell ref="D285:E285"/>
    <mergeCell ref="F285:G285"/>
    <mergeCell ref="I285:J285"/>
    <mergeCell ref="B286:J286"/>
    <mergeCell ref="B287:C287"/>
    <mergeCell ref="D287:E287"/>
    <mergeCell ref="F287:G287"/>
    <mergeCell ref="I287:J287"/>
    <mergeCell ref="B283:C283"/>
    <mergeCell ref="D283:E283"/>
    <mergeCell ref="F283:G283"/>
    <mergeCell ref="I283:J283"/>
    <mergeCell ref="B284:C284"/>
    <mergeCell ref="D284:E284"/>
    <mergeCell ref="F284:G284"/>
    <mergeCell ref="I284:J284"/>
    <mergeCell ref="B281:C281"/>
    <mergeCell ref="D281:E281"/>
    <mergeCell ref="F281:G281"/>
    <mergeCell ref="I281:J281"/>
    <mergeCell ref="B282:C282"/>
    <mergeCell ref="D282:E282"/>
    <mergeCell ref="F282:G282"/>
    <mergeCell ref="I282:J282"/>
    <mergeCell ref="B279:C279"/>
    <mergeCell ref="D279:E279"/>
    <mergeCell ref="F279:G279"/>
    <mergeCell ref="I279:J279"/>
    <mergeCell ref="B280:C280"/>
    <mergeCell ref="D280:E280"/>
    <mergeCell ref="F280:G280"/>
    <mergeCell ref="I280:J280"/>
    <mergeCell ref="B277:C277"/>
    <mergeCell ref="D277:E277"/>
    <mergeCell ref="F277:G277"/>
    <mergeCell ref="I277:J277"/>
    <mergeCell ref="B278:C278"/>
    <mergeCell ref="D278:E278"/>
    <mergeCell ref="F278:G278"/>
    <mergeCell ref="I278:J278"/>
    <mergeCell ref="B274:J274"/>
    <mergeCell ref="B275:C275"/>
    <mergeCell ref="D275:E275"/>
    <mergeCell ref="F275:G275"/>
    <mergeCell ref="I275:J275"/>
    <mergeCell ref="B276:C276"/>
    <mergeCell ref="D276:E276"/>
    <mergeCell ref="F276:G276"/>
    <mergeCell ref="I276:J276"/>
    <mergeCell ref="B272:C272"/>
    <mergeCell ref="D272:E272"/>
    <mergeCell ref="F272:G272"/>
    <mergeCell ref="I272:J272"/>
    <mergeCell ref="B273:C273"/>
    <mergeCell ref="D273:E273"/>
    <mergeCell ref="F273:G273"/>
    <mergeCell ref="I273:J273"/>
    <mergeCell ref="B269:J269"/>
    <mergeCell ref="B270:C270"/>
    <mergeCell ref="D270:E270"/>
    <mergeCell ref="F270:G270"/>
    <mergeCell ref="I270:J270"/>
    <mergeCell ref="B271:C271"/>
    <mergeCell ref="D271:E271"/>
    <mergeCell ref="F271:G271"/>
    <mergeCell ref="I271:J271"/>
    <mergeCell ref="B267:C267"/>
    <mergeCell ref="D267:E267"/>
    <mergeCell ref="F267:G267"/>
    <mergeCell ref="I267:J267"/>
    <mergeCell ref="B268:C268"/>
    <mergeCell ref="D268:E268"/>
    <mergeCell ref="F268:G268"/>
    <mergeCell ref="I268:J268"/>
    <mergeCell ref="B264:C264"/>
    <mergeCell ref="D264:E264"/>
    <mergeCell ref="F264:G264"/>
    <mergeCell ref="I264:J264"/>
    <mergeCell ref="B265:J265"/>
    <mergeCell ref="B266:C266"/>
    <mergeCell ref="D266:E266"/>
    <mergeCell ref="F266:G266"/>
    <mergeCell ref="I266:J266"/>
    <mergeCell ref="B261:J261"/>
    <mergeCell ref="B262:C262"/>
    <mergeCell ref="D262:E262"/>
    <mergeCell ref="F262:G262"/>
    <mergeCell ref="I262:J262"/>
    <mergeCell ref="B263:C263"/>
    <mergeCell ref="D263:E263"/>
    <mergeCell ref="F263:G263"/>
    <mergeCell ref="I263:J263"/>
    <mergeCell ref="B259:C259"/>
    <mergeCell ref="D259:E259"/>
    <mergeCell ref="F259:G259"/>
    <mergeCell ref="I259:J259"/>
    <mergeCell ref="B260:C260"/>
    <mergeCell ref="D260:E260"/>
    <mergeCell ref="F260:G260"/>
    <mergeCell ref="I260:J260"/>
    <mergeCell ref="B257:C257"/>
    <mergeCell ref="D257:E257"/>
    <mergeCell ref="F257:G257"/>
    <mergeCell ref="I257:J257"/>
    <mergeCell ref="B258:C258"/>
    <mergeCell ref="D258:E258"/>
    <mergeCell ref="F258:G258"/>
    <mergeCell ref="I258:J258"/>
    <mergeCell ref="B254:C254"/>
    <mergeCell ref="D254:E254"/>
    <mergeCell ref="F254:G254"/>
    <mergeCell ref="I254:J254"/>
    <mergeCell ref="B255:J255"/>
    <mergeCell ref="B256:C256"/>
    <mergeCell ref="D256:E256"/>
    <mergeCell ref="F256:G256"/>
    <mergeCell ref="I256:J256"/>
    <mergeCell ref="B252:C252"/>
    <mergeCell ref="D252:E252"/>
    <mergeCell ref="F252:G252"/>
    <mergeCell ref="I252:J252"/>
    <mergeCell ref="B253:C253"/>
    <mergeCell ref="D253:E253"/>
    <mergeCell ref="F253:G253"/>
    <mergeCell ref="I253:J253"/>
    <mergeCell ref="B250:C250"/>
    <mergeCell ref="D250:E250"/>
    <mergeCell ref="F250:G250"/>
    <mergeCell ref="I250:J250"/>
    <mergeCell ref="B251:C251"/>
    <mergeCell ref="D251:E251"/>
    <mergeCell ref="F251:G251"/>
    <mergeCell ref="I251:J251"/>
    <mergeCell ref="B248:C248"/>
    <mergeCell ref="D248:E248"/>
    <mergeCell ref="F248:G248"/>
    <mergeCell ref="I248:J248"/>
    <mergeCell ref="B249:C249"/>
    <mergeCell ref="D249:E249"/>
    <mergeCell ref="F249:G249"/>
    <mergeCell ref="I249:J249"/>
    <mergeCell ref="B245:J245"/>
    <mergeCell ref="B246:C246"/>
    <mergeCell ref="D246:E246"/>
    <mergeCell ref="F246:G246"/>
    <mergeCell ref="I246:J246"/>
    <mergeCell ref="B247:C247"/>
    <mergeCell ref="D247:E247"/>
    <mergeCell ref="F247:G247"/>
    <mergeCell ref="I247:J247"/>
    <mergeCell ref="B243:C243"/>
    <mergeCell ref="D243:E243"/>
    <mergeCell ref="F243:G243"/>
    <mergeCell ref="I243:J243"/>
    <mergeCell ref="B244:C244"/>
    <mergeCell ref="D244:E244"/>
    <mergeCell ref="F244:G244"/>
    <mergeCell ref="I244:J244"/>
    <mergeCell ref="B241:C241"/>
    <mergeCell ref="D241:E241"/>
    <mergeCell ref="F241:G241"/>
    <mergeCell ref="I241:J241"/>
    <mergeCell ref="B242:C242"/>
    <mergeCell ref="D242:E242"/>
    <mergeCell ref="F242:G242"/>
    <mergeCell ref="I242:J242"/>
    <mergeCell ref="B238:C238"/>
    <mergeCell ref="D238:E238"/>
    <mergeCell ref="F238:G238"/>
    <mergeCell ref="I238:J238"/>
    <mergeCell ref="B239:J239"/>
    <mergeCell ref="B240:C240"/>
    <mergeCell ref="D240:E240"/>
    <mergeCell ref="F240:G240"/>
    <mergeCell ref="I240:J240"/>
    <mergeCell ref="B236:C236"/>
    <mergeCell ref="D236:E236"/>
    <mergeCell ref="F236:G236"/>
    <mergeCell ref="I236:J236"/>
    <mergeCell ref="B237:C237"/>
    <mergeCell ref="D237:E237"/>
    <mergeCell ref="F237:G237"/>
    <mergeCell ref="I237:J237"/>
    <mergeCell ref="B233:J233"/>
    <mergeCell ref="B234:C234"/>
    <mergeCell ref="D234:E234"/>
    <mergeCell ref="F234:G234"/>
    <mergeCell ref="I234:J234"/>
    <mergeCell ref="B235:C235"/>
    <mergeCell ref="D235:E235"/>
    <mergeCell ref="F235:G235"/>
    <mergeCell ref="I235:J235"/>
    <mergeCell ref="B231:C231"/>
    <mergeCell ref="D231:E231"/>
    <mergeCell ref="F231:G231"/>
    <mergeCell ref="I231:J231"/>
    <mergeCell ref="B232:C232"/>
    <mergeCell ref="D232:E232"/>
    <mergeCell ref="F232:G232"/>
    <mergeCell ref="I232:J232"/>
    <mergeCell ref="B229:C229"/>
    <mergeCell ref="D229:E229"/>
    <mergeCell ref="F229:G229"/>
    <mergeCell ref="I229:J229"/>
    <mergeCell ref="B230:C230"/>
    <mergeCell ref="D230:E230"/>
    <mergeCell ref="F230:G230"/>
    <mergeCell ref="I230:J230"/>
    <mergeCell ref="B226:J226"/>
    <mergeCell ref="B227:C227"/>
    <mergeCell ref="D227:E227"/>
    <mergeCell ref="F227:G227"/>
    <mergeCell ref="I227:J227"/>
    <mergeCell ref="B228:C228"/>
    <mergeCell ref="D228:E228"/>
    <mergeCell ref="F228:G228"/>
    <mergeCell ref="I228:J228"/>
    <mergeCell ref="B224:C224"/>
    <mergeCell ref="D224:E224"/>
    <mergeCell ref="F224:G224"/>
    <mergeCell ref="I224:J224"/>
    <mergeCell ref="B225:C225"/>
    <mergeCell ref="D225:E225"/>
    <mergeCell ref="F225:G225"/>
    <mergeCell ref="I225:J225"/>
    <mergeCell ref="B222:C222"/>
    <mergeCell ref="D222:E222"/>
    <mergeCell ref="F222:G222"/>
    <mergeCell ref="I222:J222"/>
    <mergeCell ref="B223:C223"/>
    <mergeCell ref="D223:E223"/>
    <mergeCell ref="F223:G223"/>
    <mergeCell ref="I223:J223"/>
    <mergeCell ref="B219:C219"/>
    <mergeCell ref="D219:E219"/>
    <mergeCell ref="F219:G219"/>
    <mergeCell ref="I219:J219"/>
    <mergeCell ref="B220:J220"/>
    <mergeCell ref="B221:C221"/>
    <mergeCell ref="D221:E221"/>
    <mergeCell ref="F221:G221"/>
    <mergeCell ref="I221:J221"/>
    <mergeCell ref="B217:C217"/>
    <mergeCell ref="D217:E217"/>
    <mergeCell ref="F217:G217"/>
    <mergeCell ref="I217:J217"/>
    <mergeCell ref="B218:C218"/>
    <mergeCell ref="D218:E218"/>
    <mergeCell ref="F218:G218"/>
    <mergeCell ref="I218:J218"/>
    <mergeCell ref="B215:C215"/>
    <mergeCell ref="D215:E215"/>
    <mergeCell ref="F215:G215"/>
    <mergeCell ref="I215:J215"/>
    <mergeCell ref="B216:C216"/>
    <mergeCell ref="D216:E216"/>
    <mergeCell ref="F216:G216"/>
    <mergeCell ref="I216:J216"/>
    <mergeCell ref="B213:C213"/>
    <mergeCell ref="D213:E213"/>
    <mergeCell ref="F213:G213"/>
    <mergeCell ref="I213:J213"/>
    <mergeCell ref="B214:C214"/>
    <mergeCell ref="D214:E214"/>
    <mergeCell ref="F214:G214"/>
    <mergeCell ref="I214:J214"/>
    <mergeCell ref="B211:C211"/>
    <mergeCell ref="D211:E211"/>
    <mergeCell ref="F211:G211"/>
    <mergeCell ref="I211:J211"/>
    <mergeCell ref="B212:C212"/>
    <mergeCell ref="D212:E212"/>
    <mergeCell ref="F212:G212"/>
    <mergeCell ref="I212:J212"/>
    <mergeCell ref="B209:C209"/>
    <mergeCell ref="D209:E209"/>
    <mergeCell ref="F209:G209"/>
    <mergeCell ref="I209:J209"/>
    <mergeCell ref="B210:C210"/>
    <mergeCell ref="D210:E210"/>
    <mergeCell ref="F210:G210"/>
    <mergeCell ref="I210:J210"/>
    <mergeCell ref="B207:C207"/>
    <mergeCell ref="D207:E207"/>
    <mergeCell ref="F207:G207"/>
    <mergeCell ref="I207:J207"/>
    <mergeCell ref="B208:C208"/>
    <mergeCell ref="D208:E208"/>
    <mergeCell ref="F208:G208"/>
    <mergeCell ref="I208:J208"/>
    <mergeCell ref="B205:C205"/>
    <mergeCell ref="D205:E205"/>
    <mergeCell ref="F205:G205"/>
    <mergeCell ref="I205:J205"/>
    <mergeCell ref="B206:C206"/>
    <mergeCell ref="D206:E206"/>
    <mergeCell ref="F206:G206"/>
    <mergeCell ref="I206:J206"/>
    <mergeCell ref="B203:C203"/>
    <mergeCell ref="D203:E203"/>
    <mergeCell ref="F203:G203"/>
    <mergeCell ref="I203:J203"/>
    <mergeCell ref="B204:C204"/>
    <mergeCell ref="D204:E204"/>
    <mergeCell ref="F204:G204"/>
    <mergeCell ref="I204:J204"/>
    <mergeCell ref="B201:C201"/>
    <mergeCell ref="D201:E201"/>
    <mergeCell ref="F201:G201"/>
    <mergeCell ref="I201:J201"/>
    <mergeCell ref="B202:C202"/>
    <mergeCell ref="D202:E202"/>
    <mergeCell ref="F202:G202"/>
    <mergeCell ref="I202:J202"/>
    <mergeCell ref="B199:C199"/>
    <mergeCell ref="D199:E199"/>
    <mergeCell ref="F199:G199"/>
    <mergeCell ref="I199:J199"/>
    <mergeCell ref="B200:C200"/>
    <mergeCell ref="D200:E200"/>
    <mergeCell ref="F200:G200"/>
    <mergeCell ref="I200:J200"/>
    <mergeCell ref="B197:C197"/>
    <mergeCell ref="D197:E197"/>
    <mergeCell ref="F197:G197"/>
    <mergeCell ref="I197:J197"/>
    <mergeCell ref="B198:C198"/>
    <mergeCell ref="D198:E198"/>
    <mergeCell ref="F198:G198"/>
    <mergeCell ref="I198:J198"/>
    <mergeCell ref="B195:C195"/>
    <mergeCell ref="D195:E195"/>
    <mergeCell ref="F195:G195"/>
    <mergeCell ref="I195:J195"/>
    <mergeCell ref="B196:C196"/>
    <mergeCell ref="D196:E196"/>
    <mergeCell ref="F196:G196"/>
    <mergeCell ref="I196:J196"/>
    <mergeCell ref="B193:C193"/>
    <mergeCell ref="D193:E193"/>
    <mergeCell ref="F193:G193"/>
    <mergeCell ref="I193:J193"/>
    <mergeCell ref="B194:C194"/>
    <mergeCell ref="D194:E194"/>
    <mergeCell ref="F194:G194"/>
    <mergeCell ref="I194:J194"/>
    <mergeCell ref="B190:C190"/>
    <mergeCell ref="D190:E190"/>
    <mergeCell ref="F190:G190"/>
    <mergeCell ref="I190:J190"/>
    <mergeCell ref="B191:J191"/>
    <mergeCell ref="B192:C192"/>
    <mergeCell ref="D192:E192"/>
    <mergeCell ref="F192:G192"/>
    <mergeCell ref="I192:J192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27:J127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25:C125"/>
    <mergeCell ref="D125:E125"/>
    <mergeCell ref="F125:G125"/>
    <mergeCell ref="I125:J125"/>
    <mergeCell ref="B126:C126"/>
    <mergeCell ref="D126:E126"/>
    <mergeCell ref="F126:G126"/>
    <mergeCell ref="I126:J126"/>
    <mergeCell ref="B123:C123"/>
    <mergeCell ref="D123:E123"/>
    <mergeCell ref="F123:G123"/>
    <mergeCell ref="I123:J123"/>
    <mergeCell ref="B124:C124"/>
    <mergeCell ref="D124:E124"/>
    <mergeCell ref="F124:G124"/>
    <mergeCell ref="I124:J124"/>
    <mergeCell ref="B121:C121"/>
    <mergeCell ref="D121:E121"/>
    <mergeCell ref="F121:G121"/>
    <mergeCell ref="I121:J121"/>
    <mergeCell ref="B122:C122"/>
    <mergeCell ref="D122:E122"/>
    <mergeCell ref="F122:G122"/>
    <mergeCell ref="I122:J122"/>
    <mergeCell ref="B119:C119"/>
    <mergeCell ref="D119:E119"/>
    <mergeCell ref="F119:G119"/>
    <mergeCell ref="I119:J119"/>
    <mergeCell ref="B120:C120"/>
    <mergeCell ref="D120:E120"/>
    <mergeCell ref="F120:G120"/>
    <mergeCell ref="I120:J120"/>
    <mergeCell ref="B117:C117"/>
    <mergeCell ref="D117:E117"/>
    <mergeCell ref="F117:G117"/>
    <mergeCell ref="I117:J117"/>
    <mergeCell ref="B118:C118"/>
    <mergeCell ref="D118:E118"/>
    <mergeCell ref="F118:G118"/>
    <mergeCell ref="I118:J118"/>
    <mergeCell ref="B115:C115"/>
    <mergeCell ref="D115:E115"/>
    <mergeCell ref="F115:G115"/>
    <mergeCell ref="I115:J115"/>
    <mergeCell ref="B116:C116"/>
    <mergeCell ref="D116:E116"/>
    <mergeCell ref="F116:G116"/>
    <mergeCell ref="I116:J116"/>
    <mergeCell ref="B113:C113"/>
    <mergeCell ref="D113:E113"/>
    <mergeCell ref="F113:G113"/>
    <mergeCell ref="I113:J113"/>
    <mergeCell ref="B114:C114"/>
    <mergeCell ref="D114:E114"/>
    <mergeCell ref="F114:G114"/>
    <mergeCell ref="I114:J114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B109:C109"/>
    <mergeCell ref="D109:E109"/>
    <mergeCell ref="F109:G109"/>
    <mergeCell ref="I109:J109"/>
    <mergeCell ref="B110:C110"/>
    <mergeCell ref="D110:E110"/>
    <mergeCell ref="F110:G110"/>
    <mergeCell ref="I110:J110"/>
    <mergeCell ref="B107:C107"/>
    <mergeCell ref="D107:E107"/>
    <mergeCell ref="F107:G107"/>
    <mergeCell ref="I107:J107"/>
    <mergeCell ref="B108:C108"/>
    <mergeCell ref="D108:E108"/>
    <mergeCell ref="F108:G108"/>
    <mergeCell ref="I108:J108"/>
    <mergeCell ref="B105:C105"/>
    <mergeCell ref="D105:E105"/>
    <mergeCell ref="F105:G105"/>
    <mergeCell ref="I105:J105"/>
    <mergeCell ref="B106:C106"/>
    <mergeCell ref="D106:E106"/>
    <mergeCell ref="F106:G106"/>
    <mergeCell ref="I106:J106"/>
    <mergeCell ref="B103:C103"/>
    <mergeCell ref="D103:E103"/>
    <mergeCell ref="F103:G103"/>
    <mergeCell ref="I103:J103"/>
    <mergeCell ref="B104:C104"/>
    <mergeCell ref="D104:E104"/>
    <mergeCell ref="F104:G104"/>
    <mergeCell ref="I104:J104"/>
    <mergeCell ref="B101:C101"/>
    <mergeCell ref="D101:E101"/>
    <mergeCell ref="F101:G101"/>
    <mergeCell ref="I101:J101"/>
    <mergeCell ref="B102:C102"/>
    <mergeCell ref="D102:E102"/>
    <mergeCell ref="F102:G102"/>
    <mergeCell ref="I102:J102"/>
    <mergeCell ref="B99:C99"/>
    <mergeCell ref="D99:E99"/>
    <mergeCell ref="F99:G99"/>
    <mergeCell ref="I99:J99"/>
    <mergeCell ref="B100:C100"/>
    <mergeCell ref="D100:E100"/>
    <mergeCell ref="F100:G100"/>
    <mergeCell ref="I100:J100"/>
    <mergeCell ref="B97:C97"/>
    <mergeCell ref="D97:E97"/>
    <mergeCell ref="F97:G97"/>
    <mergeCell ref="I97:J97"/>
    <mergeCell ref="B98:C98"/>
    <mergeCell ref="D98:E98"/>
    <mergeCell ref="F98:G98"/>
    <mergeCell ref="I98:J98"/>
    <mergeCell ref="B95:C95"/>
    <mergeCell ref="D95:E95"/>
    <mergeCell ref="F95:G95"/>
    <mergeCell ref="I95:J95"/>
    <mergeCell ref="B96:C96"/>
    <mergeCell ref="D96:E96"/>
    <mergeCell ref="F96:G96"/>
    <mergeCell ref="I96:J96"/>
    <mergeCell ref="B93:C93"/>
    <mergeCell ref="D93:E93"/>
    <mergeCell ref="F93:G93"/>
    <mergeCell ref="I93:J93"/>
    <mergeCell ref="B94:C94"/>
    <mergeCell ref="D94:E94"/>
    <mergeCell ref="F94:G94"/>
    <mergeCell ref="I94:J94"/>
    <mergeCell ref="B91:C91"/>
    <mergeCell ref="D91:E91"/>
    <mergeCell ref="F91:G91"/>
    <mergeCell ref="I91:J91"/>
    <mergeCell ref="B92:C92"/>
    <mergeCell ref="D92:E92"/>
    <mergeCell ref="F92:G92"/>
    <mergeCell ref="I92:J92"/>
    <mergeCell ref="B89:C89"/>
    <mergeCell ref="D89:E89"/>
    <mergeCell ref="F89:G89"/>
    <mergeCell ref="I89:J89"/>
    <mergeCell ref="B90:C90"/>
    <mergeCell ref="D90:E90"/>
    <mergeCell ref="F90:G90"/>
    <mergeCell ref="I90:J90"/>
    <mergeCell ref="B87:C87"/>
    <mergeCell ref="D87:E87"/>
    <mergeCell ref="F87:G87"/>
    <mergeCell ref="I87:J87"/>
    <mergeCell ref="B88:C88"/>
    <mergeCell ref="D88:E88"/>
    <mergeCell ref="F88:G88"/>
    <mergeCell ref="I88:J88"/>
    <mergeCell ref="B85:C85"/>
    <mergeCell ref="D85:E85"/>
    <mergeCell ref="F85:G85"/>
    <mergeCell ref="I85:J85"/>
    <mergeCell ref="B86:C86"/>
    <mergeCell ref="D86:E86"/>
    <mergeCell ref="F86:G86"/>
    <mergeCell ref="I86:J86"/>
    <mergeCell ref="B83:C83"/>
    <mergeCell ref="D83:E83"/>
    <mergeCell ref="F83:G83"/>
    <mergeCell ref="I83:J83"/>
    <mergeCell ref="B84:C84"/>
    <mergeCell ref="D84:E84"/>
    <mergeCell ref="F84:G84"/>
    <mergeCell ref="I84:J84"/>
    <mergeCell ref="B81:C81"/>
    <mergeCell ref="D81:E81"/>
    <mergeCell ref="F81:G81"/>
    <mergeCell ref="I81:J81"/>
    <mergeCell ref="B82:C82"/>
    <mergeCell ref="D82:E82"/>
    <mergeCell ref="F82:G82"/>
    <mergeCell ref="I82:J82"/>
    <mergeCell ref="B79:C79"/>
    <mergeCell ref="D79:E79"/>
    <mergeCell ref="F79:G79"/>
    <mergeCell ref="I79:J79"/>
    <mergeCell ref="B80:C80"/>
    <mergeCell ref="D80:E80"/>
    <mergeCell ref="F80:G80"/>
    <mergeCell ref="I80:J80"/>
    <mergeCell ref="B77:C77"/>
    <mergeCell ref="D77:E77"/>
    <mergeCell ref="F77:G77"/>
    <mergeCell ref="I77:J77"/>
    <mergeCell ref="B78:C78"/>
    <mergeCell ref="D78:E78"/>
    <mergeCell ref="F78:G78"/>
    <mergeCell ref="I78:J78"/>
    <mergeCell ref="B75:C75"/>
    <mergeCell ref="D75:E75"/>
    <mergeCell ref="F75:G75"/>
    <mergeCell ref="I75:J75"/>
    <mergeCell ref="B76:C76"/>
    <mergeCell ref="D76:E76"/>
    <mergeCell ref="F76:G76"/>
    <mergeCell ref="I76:J76"/>
    <mergeCell ref="B73:C73"/>
    <mergeCell ref="D73:E73"/>
    <mergeCell ref="F73:G73"/>
    <mergeCell ref="I73:J73"/>
    <mergeCell ref="B74:C74"/>
    <mergeCell ref="D74:E74"/>
    <mergeCell ref="F74:G74"/>
    <mergeCell ref="I74:J74"/>
    <mergeCell ref="B71:C71"/>
    <mergeCell ref="D71:E71"/>
    <mergeCell ref="F71:G71"/>
    <mergeCell ref="I71:J71"/>
    <mergeCell ref="B72:C72"/>
    <mergeCell ref="D72:E72"/>
    <mergeCell ref="F72:G72"/>
    <mergeCell ref="I72:J72"/>
    <mergeCell ref="B69:C69"/>
    <mergeCell ref="D69:E69"/>
    <mergeCell ref="F69:G69"/>
    <mergeCell ref="I69:J69"/>
    <mergeCell ref="B70:C70"/>
    <mergeCell ref="D70:E70"/>
    <mergeCell ref="F70:G70"/>
    <mergeCell ref="I70:J70"/>
    <mergeCell ref="B67:C67"/>
    <mergeCell ref="D67:E67"/>
    <mergeCell ref="F67:G67"/>
    <mergeCell ref="I67:J67"/>
    <mergeCell ref="B68:C68"/>
    <mergeCell ref="D68:E68"/>
    <mergeCell ref="F68:G68"/>
    <mergeCell ref="I68:J68"/>
    <mergeCell ref="B65:C65"/>
    <mergeCell ref="D65:E65"/>
    <mergeCell ref="F65:G65"/>
    <mergeCell ref="I65:J65"/>
    <mergeCell ref="B66:C66"/>
    <mergeCell ref="D66:E66"/>
    <mergeCell ref="F66:G66"/>
    <mergeCell ref="I66:J66"/>
    <mergeCell ref="B63:C63"/>
    <mergeCell ref="D63:E63"/>
    <mergeCell ref="F63:G63"/>
    <mergeCell ref="I63:J63"/>
    <mergeCell ref="B64:C64"/>
    <mergeCell ref="D64:E64"/>
    <mergeCell ref="F64:G64"/>
    <mergeCell ref="I64:J64"/>
    <mergeCell ref="B61:C61"/>
    <mergeCell ref="D61:E61"/>
    <mergeCell ref="F61:G61"/>
    <mergeCell ref="I61:J61"/>
    <mergeCell ref="B62:C62"/>
    <mergeCell ref="D62:E62"/>
    <mergeCell ref="F62:G62"/>
    <mergeCell ref="I62:J62"/>
    <mergeCell ref="B59:C59"/>
    <mergeCell ref="D59:E59"/>
    <mergeCell ref="F59:G59"/>
    <mergeCell ref="I59:J59"/>
    <mergeCell ref="B60:C60"/>
    <mergeCell ref="D60:E60"/>
    <mergeCell ref="F60:G60"/>
    <mergeCell ref="I60:J60"/>
    <mergeCell ref="B57:C57"/>
    <mergeCell ref="D57:E57"/>
    <mergeCell ref="F57:G57"/>
    <mergeCell ref="I57:J57"/>
    <mergeCell ref="B58:C58"/>
    <mergeCell ref="D58:E58"/>
    <mergeCell ref="F58:G58"/>
    <mergeCell ref="I58:J58"/>
    <mergeCell ref="B55:C55"/>
    <mergeCell ref="D55:E55"/>
    <mergeCell ref="F55:G55"/>
    <mergeCell ref="I55:J55"/>
    <mergeCell ref="B56:C56"/>
    <mergeCell ref="D56:E56"/>
    <mergeCell ref="F56:G56"/>
    <mergeCell ref="I56:J56"/>
    <mergeCell ref="B53:C53"/>
    <mergeCell ref="D53:E53"/>
    <mergeCell ref="F53:G53"/>
    <mergeCell ref="I53:J53"/>
    <mergeCell ref="B54:C54"/>
    <mergeCell ref="D54:E54"/>
    <mergeCell ref="F54:G54"/>
    <mergeCell ref="I54:J54"/>
    <mergeCell ref="B51:C51"/>
    <mergeCell ref="D51:E51"/>
    <mergeCell ref="F51:G51"/>
    <mergeCell ref="I51:J51"/>
    <mergeCell ref="B52:C52"/>
    <mergeCell ref="D52:E52"/>
    <mergeCell ref="F52:G52"/>
    <mergeCell ref="I52:J52"/>
    <mergeCell ref="B49:C49"/>
    <mergeCell ref="D49:E49"/>
    <mergeCell ref="F49:G49"/>
    <mergeCell ref="I49:J49"/>
    <mergeCell ref="B50:C50"/>
    <mergeCell ref="D50:E50"/>
    <mergeCell ref="F50:G50"/>
    <mergeCell ref="I50:J50"/>
    <mergeCell ref="B47:C47"/>
    <mergeCell ref="D47:E47"/>
    <mergeCell ref="F47:G47"/>
    <mergeCell ref="I47:J47"/>
    <mergeCell ref="B48:C48"/>
    <mergeCell ref="D48:E48"/>
    <mergeCell ref="F48:G48"/>
    <mergeCell ref="I48:J48"/>
    <mergeCell ref="B45:C45"/>
    <mergeCell ref="D45:E45"/>
    <mergeCell ref="F45:G45"/>
    <mergeCell ref="I45:J45"/>
    <mergeCell ref="B46:C46"/>
    <mergeCell ref="D46:E46"/>
    <mergeCell ref="F46:G46"/>
    <mergeCell ref="I46:J46"/>
    <mergeCell ref="B43:C43"/>
    <mergeCell ref="D43:E43"/>
    <mergeCell ref="F43:G43"/>
    <mergeCell ref="I43:J43"/>
    <mergeCell ref="B44:C44"/>
    <mergeCell ref="D44:E44"/>
    <mergeCell ref="F44:G44"/>
    <mergeCell ref="I44:J44"/>
    <mergeCell ref="B41:C41"/>
    <mergeCell ref="D41:E41"/>
    <mergeCell ref="F41:G41"/>
    <mergeCell ref="I41:J41"/>
    <mergeCell ref="B42:C42"/>
    <mergeCell ref="D42:E42"/>
    <mergeCell ref="F42:G42"/>
    <mergeCell ref="I42:J42"/>
    <mergeCell ref="B39:C39"/>
    <mergeCell ref="D39:E39"/>
    <mergeCell ref="F39:G39"/>
    <mergeCell ref="I39:J39"/>
    <mergeCell ref="B40:C40"/>
    <mergeCell ref="D40:E40"/>
    <mergeCell ref="F40:G40"/>
    <mergeCell ref="I40:J40"/>
    <mergeCell ref="B37:C37"/>
    <mergeCell ref="D37:E37"/>
    <mergeCell ref="F37:G37"/>
    <mergeCell ref="I37:J37"/>
    <mergeCell ref="B38:C38"/>
    <mergeCell ref="D38:E38"/>
    <mergeCell ref="F38:G38"/>
    <mergeCell ref="I38:J38"/>
    <mergeCell ref="B35:C35"/>
    <mergeCell ref="D35:E35"/>
    <mergeCell ref="F35:G35"/>
    <mergeCell ref="I35:J35"/>
    <mergeCell ref="B36:C36"/>
    <mergeCell ref="D36:E36"/>
    <mergeCell ref="F36:G36"/>
    <mergeCell ref="I36:J36"/>
    <mergeCell ref="B33:C33"/>
    <mergeCell ref="D33:E33"/>
    <mergeCell ref="F33:G33"/>
    <mergeCell ref="I33:J33"/>
    <mergeCell ref="B34:C34"/>
    <mergeCell ref="D34:E34"/>
    <mergeCell ref="F34:G34"/>
    <mergeCell ref="I34:J34"/>
    <mergeCell ref="B31:C31"/>
    <mergeCell ref="D31:E31"/>
    <mergeCell ref="F31:G31"/>
    <mergeCell ref="I31:J31"/>
    <mergeCell ref="B32:C32"/>
    <mergeCell ref="D32:E32"/>
    <mergeCell ref="F32:G32"/>
    <mergeCell ref="I32:J32"/>
    <mergeCell ref="B28:J28"/>
    <mergeCell ref="B29:C29"/>
    <mergeCell ref="D29:E29"/>
    <mergeCell ref="F29:G29"/>
    <mergeCell ref="I29:J29"/>
    <mergeCell ref="B30:C30"/>
    <mergeCell ref="D30:E30"/>
    <mergeCell ref="F30:G30"/>
    <mergeCell ref="I30:J30"/>
    <mergeCell ref="B26:C26"/>
    <mergeCell ref="D26:E26"/>
    <mergeCell ref="F26:G26"/>
    <mergeCell ref="I26:J26"/>
    <mergeCell ref="B27:C27"/>
    <mergeCell ref="D27:E27"/>
    <mergeCell ref="F27:G27"/>
    <mergeCell ref="I27:J27"/>
    <mergeCell ref="B24:C24"/>
    <mergeCell ref="D24:E24"/>
    <mergeCell ref="F24:G24"/>
    <mergeCell ref="I24:J24"/>
    <mergeCell ref="B25:C25"/>
    <mergeCell ref="D25:E25"/>
    <mergeCell ref="F25:G25"/>
    <mergeCell ref="I25:J25"/>
    <mergeCell ref="B22:C22"/>
    <mergeCell ref="D22:E22"/>
    <mergeCell ref="F22:G22"/>
    <mergeCell ref="I22:J22"/>
    <mergeCell ref="B23:C23"/>
    <mergeCell ref="D23:E23"/>
    <mergeCell ref="F23:G23"/>
    <mergeCell ref="I23:J23"/>
    <mergeCell ref="B20:C20"/>
    <mergeCell ref="D20:E20"/>
    <mergeCell ref="F20:G20"/>
    <mergeCell ref="I20:J20"/>
    <mergeCell ref="B21:C21"/>
    <mergeCell ref="D21:E21"/>
    <mergeCell ref="F21:G21"/>
    <mergeCell ref="I21:J21"/>
    <mergeCell ref="B17:J17"/>
    <mergeCell ref="B18:C18"/>
    <mergeCell ref="D18:E18"/>
    <mergeCell ref="F18:G18"/>
    <mergeCell ref="I18:J18"/>
    <mergeCell ref="B19:C19"/>
    <mergeCell ref="D19:E19"/>
    <mergeCell ref="F19:G19"/>
    <mergeCell ref="I19:J19"/>
    <mergeCell ref="B15:C15"/>
    <mergeCell ref="D15:E15"/>
    <mergeCell ref="F15:G15"/>
    <mergeCell ref="I15:J15"/>
    <mergeCell ref="B16:C16"/>
    <mergeCell ref="D16:E16"/>
    <mergeCell ref="F16:G16"/>
    <mergeCell ref="I16:J16"/>
    <mergeCell ref="B13:C13"/>
    <mergeCell ref="D13:E13"/>
    <mergeCell ref="F13:G13"/>
    <mergeCell ref="I13:J13"/>
    <mergeCell ref="B14:C14"/>
    <mergeCell ref="D14:E14"/>
    <mergeCell ref="F14:G14"/>
    <mergeCell ref="I14:J14"/>
    <mergeCell ref="D3:F3"/>
    <mergeCell ref="C6:E6"/>
    <mergeCell ref="C7:E7"/>
    <mergeCell ref="C8:E8"/>
    <mergeCell ref="B11:J11"/>
    <mergeCell ref="B12:C12"/>
    <mergeCell ref="D12:E12"/>
    <mergeCell ref="F12:G12"/>
    <mergeCell ref="I12:J12"/>
  </mergeCells>
  <pageMargins left="0.7" right="0.7" top="0.75" bottom="0.75" header="0.3" footer="0.3"/>
  <pageSetup scale="73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2"/>
  <sheetViews>
    <sheetView topLeftCell="A60" zoomScaleNormal="100" workbookViewId="0">
      <selection activeCell="I15" sqref="I15:J15"/>
    </sheetView>
  </sheetViews>
  <sheetFormatPr defaultRowHeight="15" x14ac:dyDescent="0.25"/>
  <cols>
    <col min="1" max="1" width="2.28515625" customWidth="1"/>
    <col min="2" max="2" width="0" hidden="1" customWidth="1"/>
    <col min="3" max="3" width="18.85546875" customWidth="1"/>
    <col min="4" max="4" width="33.42578125" customWidth="1"/>
    <col min="5" max="5" width="6.5703125" customWidth="1"/>
    <col min="6" max="6" width="7.42578125" customWidth="1"/>
    <col min="7" max="7" width="11.140625" customWidth="1"/>
    <col min="8" max="8" width="14.85546875" customWidth="1"/>
    <col min="9" max="9" width="37.7109375" customWidth="1"/>
    <col min="10" max="10" width="3" customWidth="1"/>
    <col min="11" max="11" width="0.85546875" hidden="1" customWidth="1"/>
    <col min="12" max="12" width="1.42578125" hidden="1" customWidth="1"/>
    <col min="257" max="257" width="2.28515625" customWidth="1"/>
    <col min="258" max="258" width="0" hidden="1" customWidth="1"/>
    <col min="259" max="259" width="18.85546875" customWidth="1"/>
    <col min="260" max="260" width="33.42578125" customWidth="1"/>
    <col min="261" max="261" width="19.85546875" customWidth="1"/>
    <col min="262" max="262" width="7.42578125" customWidth="1"/>
    <col min="263" max="263" width="11.140625" customWidth="1"/>
    <col min="264" max="264" width="14.85546875" customWidth="1"/>
    <col min="265" max="265" width="37.7109375" customWidth="1"/>
    <col min="266" max="266" width="3" customWidth="1"/>
    <col min="267" max="268" width="0" hidden="1" customWidth="1"/>
    <col min="513" max="513" width="2.28515625" customWidth="1"/>
    <col min="514" max="514" width="0" hidden="1" customWidth="1"/>
    <col min="515" max="515" width="18.85546875" customWidth="1"/>
    <col min="516" max="516" width="33.42578125" customWidth="1"/>
    <col min="517" max="517" width="19.85546875" customWidth="1"/>
    <col min="518" max="518" width="7.42578125" customWidth="1"/>
    <col min="519" max="519" width="11.140625" customWidth="1"/>
    <col min="520" max="520" width="14.85546875" customWidth="1"/>
    <col min="521" max="521" width="37.7109375" customWidth="1"/>
    <col min="522" max="522" width="3" customWidth="1"/>
    <col min="523" max="524" width="0" hidden="1" customWidth="1"/>
    <col min="769" max="769" width="2.28515625" customWidth="1"/>
    <col min="770" max="770" width="0" hidden="1" customWidth="1"/>
    <col min="771" max="771" width="18.85546875" customWidth="1"/>
    <col min="772" max="772" width="33.42578125" customWidth="1"/>
    <col min="773" max="773" width="19.85546875" customWidth="1"/>
    <col min="774" max="774" width="7.42578125" customWidth="1"/>
    <col min="775" max="775" width="11.140625" customWidth="1"/>
    <col min="776" max="776" width="14.85546875" customWidth="1"/>
    <col min="777" max="777" width="37.7109375" customWidth="1"/>
    <col min="778" max="778" width="3" customWidth="1"/>
    <col min="779" max="780" width="0" hidden="1" customWidth="1"/>
    <col min="1025" max="1025" width="2.28515625" customWidth="1"/>
    <col min="1026" max="1026" width="0" hidden="1" customWidth="1"/>
    <col min="1027" max="1027" width="18.85546875" customWidth="1"/>
    <col min="1028" max="1028" width="33.42578125" customWidth="1"/>
    <col min="1029" max="1029" width="19.85546875" customWidth="1"/>
    <col min="1030" max="1030" width="7.42578125" customWidth="1"/>
    <col min="1031" max="1031" width="11.140625" customWidth="1"/>
    <col min="1032" max="1032" width="14.85546875" customWidth="1"/>
    <col min="1033" max="1033" width="37.7109375" customWidth="1"/>
    <col min="1034" max="1034" width="3" customWidth="1"/>
    <col min="1035" max="1036" width="0" hidden="1" customWidth="1"/>
    <col min="1281" max="1281" width="2.28515625" customWidth="1"/>
    <col min="1282" max="1282" width="0" hidden="1" customWidth="1"/>
    <col min="1283" max="1283" width="18.85546875" customWidth="1"/>
    <col min="1284" max="1284" width="33.42578125" customWidth="1"/>
    <col min="1285" max="1285" width="19.85546875" customWidth="1"/>
    <col min="1286" max="1286" width="7.42578125" customWidth="1"/>
    <col min="1287" max="1287" width="11.140625" customWidth="1"/>
    <col min="1288" max="1288" width="14.85546875" customWidth="1"/>
    <col min="1289" max="1289" width="37.7109375" customWidth="1"/>
    <col min="1290" max="1290" width="3" customWidth="1"/>
    <col min="1291" max="1292" width="0" hidden="1" customWidth="1"/>
    <col min="1537" max="1537" width="2.28515625" customWidth="1"/>
    <col min="1538" max="1538" width="0" hidden="1" customWidth="1"/>
    <col min="1539" max="1539" width="18.85546875" customWidth="1"/>
    <col min="1540" max="1540" width="33.42578125" customWidth="1"/>
    <col min="1541" max="1541" width="19.85546875" customWidth="1"/>
    <col min="1542" max="1542" width="7.42578125" customWidth="1"/>
    <col min="1543" max="1543" width="11.140625" customWidth="1"/>
    <col min="1544" max="1544" width="14.85546875" customWidth="1"/>
    <col min="1545" max="1545" width="37.7109375" customWidth="1"/>
    <col min="1546" max="1546" width="3" customWidth="1"/>
    <col min="1547" max="1548" width="0" hidden="1" customWidth="1"/>
    <col min="1793" max="1793" width="2.28515625" customWidth="1"/>
    <col min="1794" max="1794" width="0" hidden="1" customWidth="1"/>
    <col min="1795" max="1795" width="18.85546875" customWidth="1"/>
    <col min="1796" max="1796" width="33.42578125" customWidth="1"/>
    <col min="1797" max="1797" width="19.85546875" customWidth="1"/>
    <col min="1798" max="1798" width="7.42578125" customWidth="1"/>
    <col min="1799" max="1799" width="11.140625" customWidth="1"/>
    <col min="1800" max="1800" width="14.85546875" customWidth="1"/>
    <col min="1801" max="1801" width="37.7109375" customWidth="1"/>
    <col min="1802" max="1802" width="3" customWidth="1"/>
    <col min="1803" max="1804" width="0" hidden="1" customWidth="1"/>
    <col min="2049" max="2049" width="2.28515625" customWidth="1"/>
    <col min="2050" max="2050" width="0" hidden="1" customWidth="1"/>
    <col min="2051" max="2051" width="18.85546875" customWidth="1"/>
    <col min="2052" max="2052" width="33.42578125" customWidth="1"/>
    <col min="2053" max="2053" width="19.85546875" customWidth="1"/>
    <col min="2054" max="2054" width="7.42578125" customWidth="1"/>
    <col min="2055" max="2055" width="11.140625" customWidth="1"/>
    <col min="2056" max="2056" width="14.85546875" customWidth="1"/>
    <col min="2057" max="2057" width="37.7109375" customWidth="1"/>
    <col min="2058" max="2058" width="3" customWidth="1"/>
    <col min="2059" max="2060" width="0" hidden="1" customWidth="1"/>
    <col min="2305" max="2305" width="2.28515625" customWidth="1"/>
    <col min="2306" max="2306" width="0" hidden="1" customWidth="1"/>
    <col min="2307" max="2307" width="18.85546875" customWidth="1"/>
    <col min="2308" max="2308" width="33.42578125" customWidth="1"/>
    <col min="2309" max="2309" width="19.85546875" customWidth="1"/>
    <col min="2310" max="2310" width="7.42578125" customWidth="1"/>
    <col min="2311" max="2311" width="11.140625" customWidth="1"/>
    <col min="2312" max="2312" width="14.85546875" customWidth="1"/>
    <col min="2313" max="2313" width="37.7109375" customWidth="1"/>
    <col min="2314" max="2314" width="3" customWidth="1"/>
    <col min="2315" max="2316" width="0" hidden="1" customWidth="1"/>
    <col min="2561" max="2561" width="2.28515625" customWidth="1"/>
    <col min="2562" max="2562" width="0" hidden="1" customWidth="1"/>
    <col min="2563" max="2563" width="18.85546875" customWidth="1"/>
    <col min="2564" max="2564" width="33.42578125" customWidth="1"/>
    <col min="2565" max="2565" width="19.85546875" customWidth="1"/>
    <col min="2566" max="2566" width="7.42578125" customWidth="1"/>
    <col min="2567" max="2567" width="11.140625" customWidth="1"/>
    <col min="2568" max="2568" width="14.85546875" customWidth="1"/>
    <col min="2569" max="2569" width="37.7109375" customWidth="1"/>
    <col min="2570" max="2570" width="3" customWidth="1"/>
    <col min="2571" max="2572" width="0" hidden="1" customWidth="1"/>
    <col min="2817" max="2817" width="2.28515625" customWidth="1"/>
    <col min="2818" max="2818" width="0" hidden="1" customWidth="1"/>
    <col min="2819" max="2819" width="18.85546875" customWidth="1"/>
    <col min="2820" max="2820" width="33.42578125" customWidth="1"/>
    <col min="2821" max="2821" width="19.85546875" customWidth="1"/>
    <col min="2822" max="2822" width="7.42578125" customWidth="1"/>
    <col min="2823" max="2823" width="11.140625" customWidth="1"/>
    <col min="2824" max="2824" width="14.85546875" customWidth="1"/>
    <col min="2825" max="2825" width="37.7109375" customWidth="1"/>
    <col min="2826" max="2826" width="3" customWidth="1"/>
    <col min="2827" max="2828" width="0" hidden="1" customWidth="1"/>
    <col min="3073" max="3073" width="2.28515625" customWidth="1"/>
    <col min="3074" max="3074" width="0" hidden="1" customWidth="1"/>
    <col min="3075" max="3075" width="18.85546875" customWidth="1"/>
    <col min="3076" max="3076" width="33.42578125" customWidth="1"/>
    <col min="3077" max="3077" width="19.85546875" customWidth="1"/>
    <col min="3078" max="3078" width="7.42578125" customWidth="1"/>
    <col min="3079" max="3079" width="11.140625" customWidth="1"/>
    <col min="3080" max="3080" width="14.85546875" customWidth="1"/>
    <col min="3081" max="3081" width="37.7109375" customWidth="1"/>
    <col min="3082" max="3082" width="3" customWidth="1"/>
    <col min="3083" max="3084" width="0" hidden="1" customWidth="1"/>
    <col min="3329" max="3329" width="2.28515625" customWidth="1"/>
    <col min="3330" max="3330" width="0" hidden="1" customWidth="1"/>
    <col min="3331" max="3331" width="18.85546875" customWidth="1"/>
    <col min="3332" max="3332" width="33.42578125" customWidth="1"/>
    <col min="3333" max="3333" width="19.85546875" customWidth="1"/>
    <col min="3334" max="3334" width="7.42578125" customWidth="1"/>
    <col min="3335" max="3335" width="11.140625" customWidth="1"/>
    <col min="3336" max="3336" width="14.85546875" customWidth="1"/>
    <col min="3337" max="3337" width="37.7109375" customWidth="1"/>
    <col min="3338" max="3338" width="3" customWidth="1"/>
    <col min="3339" max="3340" width="0" hidden="1" customWidth="1"/>
    <col min="3585" max="3585" width="2.28515625" customWidth="1"/>
    <col min="3586" max="3586" width="0" hidden="1" customWidth="1"/>
    <col min="3587" max="3587" width="18.85546875" customWidth="1"/>
    <col min="3588" max="3588" width="33.42578125" customWidth="1"/>
    <col min="3589" max="3589" width="19.85546875" customWidth="1"/>
    <col min="3590" max="3590" width="7.42578125" customWidth="1"/>
    <col min="3591" max="3591" width="11.140625" customWidth="1"/>
    <col min="3592" max="3592" width="14.85546875" customWidth="1"/>
    <col min="3593" max="3593" width="37.7109375" customWidth="1"/>
    <col min="3594" max="3594" width="3" customWidth="1"/>
    <col min="3595" max="3596" width="0" hidden="1" customWidth="1"/>
    <col min="3841" max="3841" width="2.28515625" customWidth="1"/>
    <col min="3842" max="3842" width="0" hidden="1" customWidth="1"/>
    <col min="3843" max="3843" width="18.85546875" customWidth="1"/>
    <col min="3844" max="3844" width="33.42578125" customWidth="1"/>
    <col min="3845" max="3845" width="19.85546875" customWidth="1"/>
    <col min="3846" max="3846" width="7.42578125" customWidth="1"/>
    <col min="3847" max="3847" width="11.140625" customWidth="1"/>
    <col min="3848" max="3848" width="14.85546875" customWidth="1"/>
    <col min="3849" max="3849" width="37.7109375" customWidth="1"/>
    <col min="3850" max="3850" width="3" customWidth="1"/>
    <col min="3851" max="3852" width="0" hidden="1" customWidth="1"/>
    <col min="4097" max="4097" width="2.28515625" customWidth="1"/>
    <col min="4098" max="4098" width="0" hidden="1" customWidth="1"/>
    <col min="4099" max="4099" width="18.85546875" customWidth="1"/>
    <col min="4100" max="4100" width="33.42578125" customWidth="1"/>
    <col min="4101" max="4101" width="19.85546875" customWidth="1"/>
    <col min="4102" max="4102" width="7.42578125" customWidth="1"/>
    <col min="4103" max="4103" width="11.140625" customWidth="1"/>
    <col min="4104" max="4104" width="14.85546875" customWidth="1"/>
    <col min="4105" max="4105" width="37.7109375" customWidth="1"/>
    <col min="4106" max="4106" width="3" customWidth="1"/>
    <col min="4107" max="4108" width="0" hidden="1" customWidth="1"/>
    <col min="4353" max="4353" width="2.28515625" customWidth="1"/>
    <col min="4354" max="4354" width="0" hidden="1" customWidth="1"/>
    <col min="4355" max="4355" width="18.85546875" customWidth="1"/>
    <col min="4356" max="4356" width="33.42578125" customWidth="1"/>
    <col min="4357" max="4357" width="19.85546875" customWidth="1"/>
    <col min="4358" max="4358" width="7.42578125" customWidth="1"/>
    <col min="4359" max="4359" width="11.140625" customWidth="1"/>
    <col min="4360" max="4360" width="14.85546875" customWidth="1"/>
    <col min="4361" max="4361" width="37.7109375" customWidth="1"/>
    <col min="4362" max="4362" width="3" customWidth="1"/>
    <col min="4363" max="4364" width="0" hidden="1" customWidth="1"/>
    <col min="4609" max="4609" width="2.28515625" customWidth="1"/>
    <col min="4610" max="4610" width="0" hidden="1" customWidth="1"/>
    <col min="4611" max="4611" width="18.85546875" customWidth="1"/>
    <col min="4612" max="4612" width="33.42578125" customWidth="1"/>
    <col min="4613" max="4613" width="19.85546875" customWidth="1"/>
    <col min="4614" max="4614" width="7.42578125" customWidth="1"/>
    <col min="4615" max="4615" width="11.140625" customWidth="1"/>
    <col min="4616" max="4616" width="14.85546875" customWidth="1"/>
    <col min="4617" max="4617" width="37.7109375" customWidth="1"/>
    <col min="4618" max="4618" width="3" customWidth="1"/>
    <col min="4619" max="4620" width="0" hidden="1" customWidth="1"/>
    <col min="4865" max="4865" width="2.28515625" customWidth="1"/>
    <col min="4866" max="4866" width="0" hidden="1" customWidth="1"/>
    <col min="4867" max="4867" width="18.85546875" customWidth="1"/>
    <col min="4868" max="4868" width="33.42578125" customWidth="1"/>
    <col min="4869" max="4869" width="19.85546875" customWidth="1"/>
    <col min="4870" max="4870" width="7.42578125" customWidth="1"/>
    <col min="4871" max="4871" width="11.140625" customWidth="1"/>
    <col min="4872" max="4872" width="14.85546875" customWidth="1"/>
    <col min="4873" max="4873" width="37.7109375" customWidth="1"/>
    <col min="4874" max="4874" width="3" customWidth="1"/>
    <col min="4875" max="4876" width="0" hidden="1" customWidth="1"/>
    <col min="5121" max="5121" width="2.28515625" customWidth="1"/>
    <col min="5122" max="5122" width="0" hidden="1" customWidth="1"/>
    <col min="5123" max="5123" width="18.85546875" customWidth="1"/>
    <col min="5124" max="5124" width="33.42578125" customWidth="1"/>
    <col min="5125" max="5125" width="19.85546875" customWidth="1"/>
    <col min="5126" max="5126" width="7.42578125" customWidth="1"/>
    <col min="5127" max="5127" width="11.140625" customWidth="1"/>
    <col min="5128" max="5128" width="14.85546875" customWidth="1"/>
    <col min="5129" max="5129" width="37.7109375" customWidth="1"/>
    <col min="5130" max="5130" width="3" customWidth="1"/>
    <col min="5131" max="5132" width="0" hidden="1" customWidth="1"/>
    <col min="5377" max="5377" width="2.28515625" customWidth="1"/>
    <col min="5378" max="5378" width="0" hidden="1" customWidth="1"/>
    <col min="5379" max="5379" width="18.85546875" customWidth="1"/>
    <col min="5380" max="5380" width="33.42578125" customWidth="1"/>
    <col min="5381" max="5381" width="19.85546875" customWidth="1"/>
    <col min="5382" max="5382" width="7.42578125" customWidth="1"/>
    <col min="5383" max="5383" width="11.140625" customWidth="1"/>
    <col min="5384" max="5384" width="14.85546875" customWidth="1"/>
    <col min="5385" max="5385" width="37.7109375" customWidth="1"/>
    <col min="5386" max="5386" width="3" customWidth="1"/>
    <col min="5387" max="5388" width="0" hidden="1" customWidth="1"/>
    <col min="5633" max="5633" width="2.28515625" customWidth="1"/>
    <col min="5634" max="5634" width="0" hidden="1" customWidth="1"/>
    <col min="5635" max="5635" width="18.85546875" customWidth="1"/>
    <col min="5636" max="5636" width="33.42578125" customWidth="1"/>
    <col min="5637" max="5637" width="19.85546875" customWidth="1"/>
    <col min="5638" max="5638" width="7.42578125" customWidth="1"/>
    <col min="5639" max="5639" width="11.140625" customWidth="1"/>
    <col min="5640" max="5640" width="14.85546875" customWidth="1"/>
    <col min="5641" max="5641" width="37.7109375" customWidth="1"/>
    <col min="5642" max="5642" width="3" customWidth="1"/>
    <col min="5643" max="5644" width="0" hidden="1" customWidth="1"/>
    <col min="5889" max="5889" width="2.28515625" customWidth="1"/>
    <col min="5890" max="5890" width="0" hidden="1" customWidth="1"/>
    <col min="5891" max="5891" width="18.85546875" customWidth="1"/>
    <col min="5892" max="5892" width="33.42578125" customWidth="1"/>
    <col min="5893" max="5893" width="19.85546875" customWidth="1"/>
    <col min="5894" max="5894" width="7.42578125" customWidth="1"/>
    <col min="5895" max="5895" width="11.140625" customWidth="1"/>
    <col min="5896" max="5896" width="14.85546875" customWidth="1"/>
    <col min="5897" max="5897" width="37.7109375" customWidth="1"/>
    <col min="5898" max="5898" width="3" customWidth="1"/>
    <col min="5899" max="5900" width="0" hidden="1" customWidth="1"/>
    <col min="6145" max="6145" width="2.28515625" customWidth="1"/>
    <col min="6146" max="6146" width="0" hidden="1" customWidth="1"/>
    <col min="6147" max="6147" width="18.85546875" customWidth="1"/>
    <col min="6148" max="6148" width="33.42578125" customWidth="1"/>
    <col min="6149" max="6149" width="19.85546875" customWidth="1"/>
    <col min="6150" max="6150" width="7.42578125" customWidth="1"/>
    <col min="6151" max="6151" width="11.140625" customWidth="1"/>
    <col min="6152" max="6152" width="14.85546875" customWidth="1"/>
    <col min="6153" max="6153" width="37.7109375" customWidth="1"/>
    <col min="6154" max="6154" width="3" customWidth="1"/>
    <col min="6155" max="6156" width="0" hidden="1" customWidth="1"/>
    <col min="6401" max="6401" width="2.28515625" customWidth="1"/>
    <col min="6402" max="6402" width="0" hidden="1" customWidth="1"/>
    <col min="6403" max="6403" width="18.85546875" customWidth="1"/>
    <col min="6404" max="6404" width="33.42578125" customWidth="1"/>
    <col min="6405" max="6405" width="19.85546875" customWidth="1"/>
    <col min="6406" max="6406" width="7.42578125" customWidth="1"/>
    <col min="6407" max="6407" width="11.140625" customWidth="1"/>
    <col min="6408" max="6408" width="14.85546875" customWidth="1"/>
    <col min="6409" max="6409" width="37.7109375" customWidth="1"/>
    <col min="6410" max="6410" width="3" customWidth="1"/>
    <col min="6411" max="6412" width="0" hidden="1" customWidth="1"/>
    <col min="6657" max="6657" width="2.28515625" customWidth="1"/>
    <col min="6658" max="6658" width="0" hidden="1" customWidth="1"/>
    <col min="6659" max="6659" width="18.85546875" customWidth="1"/>
    <col min="6660" max="6660" width="33.42578125" customWidth="1"/>
    <col min="6661" max="6661" width="19.85546875" customWidth="1"/>
    <col min="6662" max="6662" width="7.42578125" customWidth="1"/>
    <col min="6663" max="6663" width="11.140625" customWidth="1"/>
    <col min="6664" max="6664" width="14.85546875" customWidth="1"/>
    <col min="6665" max="6665" width="37.7109375" customWidth="1"/>
    <col min="6666" max="6666" width="3" customWidth="1"/>
    <col min="6667" max="6668" width="0" hidden="1" customWidth="1"/>
    <col min="6913" max="6913" width="2.28515625" customWidth="1"/>
    <col min="6914" max="6914" width="0" hidden="1" customWidth="1"/>
    <col min="6915" max="6915" width="18.85546875" customWidth="1"/>
    <col min="6916" max="6916" width="33.42578125" customWidth="1"/>
    <col min="6917" max="6917" width="19.85546875" customWidth="1"/>
    <col min="6918" max="6918" width="7.42578125" customWidth="1"/>
    <col min="6919" max="6919" width="11.140625" customWidth="1"/>
    <col min="6920" max="6920" width="14.85546875" customWidth="1"/>
    <col min="6921" max="6921" width="37.7109375" customWidth="1"/>
    <col min="6922" max="6922" width="3" customWidth="1"/>
    <col min="6923" max="6924" width="0" hidden="1" customWidth="1"/>
    <col min="7169" max="7169" width="2.28515625" customWidth="1"/>
    <col min="7170" max="7170" width="0" hidden="1" customWidth="1"/>
    <col min="7171" max="7171" width="18.85546875" customWidth="1"/>
    <col min="7172" max="7172" width="33.42578125" customWidth="1"/>
    <col min="7173" max="7173" width="19.85546875" customWidth="1"/>
    <col min="7174" max="7174" width="7.42578125" customWidth="1"/>
    <col min="7175" max="7175" width="11.140625" customWidth="1"/>
    <col min="7176" max="7176" width="14.85546875" customWidth="1"/>
    <col min="7177" max="7177" width="37.7109375" customWidth="1"/>
    <col min="7178" max="7178" width="3" customWidth="1"/>
    <col min="7179" max="7180" width="0" hidden="1" customWidth="1"/>
    <col min="7425" max="7425" width="2.28515625" customWidth="1"/>
    <col min="7426" max="7426" width="0" hidden="1" customWidth="1"/>
    <col min="7427" max="7427" width="18.85546875" customWidth="1"/>
    <col min="7428" max="7428" width="33.42578125" customWidth="1"/>
    <col min="7429" max="7429" width="19.85546875" customWidth="1"/>
    <col min="7430" max="7430" width="7.42578125" customWidth="1"/>
    <col min="7431" max="7431" width="11.140625" customWidth="1"/>
    <col min="7432" max="7432" width="14.85546875" customWidth="1"/>
    <col min="7433" max="7433" width="37.7109375" customWidth="1"/>
    <col min="7434" max="7434" width="3" customWidth="1"/>
    <col min="7435" max="7436" width="0" hidden="1" customWidth="1"/>
    <col min="7681" max="7681" width="2.28515625" customWidth="1"/>
    <col min="7682" max="7682" width="0" hidden="1" customWidth="1"/>
    <col min="7683" max="7683" width="18.85546875" customWidth="1"/>
    <col min="7684" max="7684" width="33.42578125" customWidth="1"/>
    <col min="7685" max="7685" width="19.85546875" customWidth="1"/>
    <col min="7686" max="7686" width="7.42578125" customWidth="1"/>
    <col min="7687" max="7687" width="11.140625" customWidth="1"/>
    <col min="7688" max="7688" width="14.85546875" customWidth="1"/>
    <col min="7689" max="7689" width="37.7109375" customWidth="1"/>
    <col min="7690" max="7690" width="3" customWidth="1"/>
    <col min="7691" max="7692" width="0" hidden="1" customWidth="1"/>
    <col min="7937" max="7937" width="2.28515625" customWidth="1"/>
    <col min="7938" max="7938" width="0" hidden="1" customWidth="1"/>
    <col min="7939" max="7939" width="18.85546875" customWidth="1"/>
    <col min="7940" max="7940" width="33.42578125" customWidth="1"/>
    <col min="7941" max="7941" width="19.85546875" customWidth="1"/>
    <col min="7942" max="7942" width="7.42578125" customWidth="1"/>
    <col min="7943" max="7943" width="11.140625" customWidth="1"/>
    <col min="7944" max="7944" width="14.85546875" customWidth="1"/>
    <col min="7945" max="7945" width="37.7109375" customWidth="1"/>
    <col min="7946" max="7946" width="3" customWidth="1"/>
    <col min="7947" max="7948" width="0" hidden="1" customWidth="1"/>
    <col min="8193" max="8193" width="2.28515625" customWidth="1"/>
    <col min="8194" max="8194" width="0" hidden="1" customWidth="1"/>
    <col min="8195" max="8195" width="18.85546875" customWidth="1"/>
    <col min="8196" max="8196" width="33.42578125" customWidth="1"/>
    <col min="8197" max="8197" width="19.85546875" customWidth="1"/>
    <col min="8198" max="8198" width="7.42578125" customWidth="1"/>
    <col min="8199" max="8199" width="11.140625" customWidth="1"/>
    <col min="8200" max="8200" width="14.85546875" customWidth="1"/>
    <col min="8201" max="8201" width="37.7109375" customWidth="1"/>
    <col min="8202" max="8202" width="3" customWidth="1"/>
    <col min="8203" max="8204" width="0" hidden="1" customWidth="1"/>
    <col min="8449" max="8449" width="2.28515625" customWidth="1"/>
    <col min="8450" max="8450" width="0" hidden="1" customWidth="1"/>
    <col min="8451" max="8451" width="18.85546875" customWidth="1"/>
    <col min="8452" max="8452" width="33.42578125" customWidth="1"/>
    <col min="8453" max="8453" width="19.85546875" customWidth="1"/>
    <col min="8454" max="8454" width="7.42578125" customWidth="1"/>
    <col min="8455" max="8455" width="11.140625" customWidth="1"/>
    <col min="8456" max="8456" width="14.85546875" customWidth="1"/>
    <col min="8457" max="8457" width="37.7109375" customWidth="1"/>
    <col min="8458" max="8458" width="3" customWidth="1"/>
    <col min="8459" max="8460" width="0" hidden="1" customWidth="1"/>
    <col min="8705" max="8705" width="2.28515625" customWidth="1"/>
    <col min="8706" max="8706" width="0" hidden="1" customWidth="1"/>
    <col min="8707" max="8707" width="18.85546875" customWidth="1"/>
    <col min="8708" max="8708" width="33.42578125" customWidth="1"/>
    <col min="8709" max="8709" width="19.85546875" customWidth="1"/>
    <col min="8710" max="8710" width="7.42578125" customWidth="1"/>
    <col min="8711" max="8711" width="11.140625" customWidth="1"/>
    <col min="8712" max="8712" width="14.85546875" customWidth="1"/>
    <col min="8713" max="8713" width="37.7109375" customWidth="1"/>
    <col min="8714" max="8714" width="3" customWidth="1"/>
    <col min="8715" max="8716" width="0" hidden="1" customWidth="1"/>
    <col min="8961" max="8961" width="2.28515625" customWidth="1"/>
    <col min="8962" max="8962" width="0" hidden="1" customWidth="1"/>
    <col min="8963" max="8963" width="18.85546875" customWidth="1"/>
    <col min="8964" max="8964" width="33.42578125" customWidth="1"/>
    <col min="8965" max="8965" width="19.85546875" customWidth="1"/>
    <col min="8966" max="8966" width="7.42578125" customWidth="1"/>
    <col min="8967" max="8967" width="11.140625" customWidth="1"/>
    <col min="8968" max="8968" width="14.85546875" customWidth="1"/>
    <col min="8969" max="8969" width="37.7109375" customWidth="1"/>
    <col min="8970" max="8970" width="3" customWidth="1"/>
    <col min="8971" max="8972" width="0" hidden="1" customWidth="1"/>
    <col min="9217" max="9217" width="2.28515625" customWidth="1"/>
    <col min="9218" max="9218" width="0" hidden="1" customWidth="1"/>
    <col min="9219" max="9219" width="18.85546875" customWidth="1"/>
    <col min="9220" max="9220" width="33.42578125" customWidth="1"/>
    <col min="9221" max="9221" width="19.85546875" customWidth="1"/>
    <col min="9222" max="9222" width="7.42578125" customWidth="1"/>
    <col min="9223" max="9223" width="11.140625" customWidth="1"/>
    <col min="9224" max="9224" width="14.85546875" customWidth="1"/>
    <col min="9225" max="9225" width="37.7109375" customWidth="1"/>
    <col min="9226" max="9226" width="3" customWidth="1"/>
    <col min="9227" max="9228" width="0" hidden="1" customWidth="1"/>
    <col min="9473" max="9473" width="2.28515625" customWidth="1"/>
    <col min="9474" max="9474" width="0" hidden="1" customWidth="1"/>
    <col min="9475" max="9475" width="18.85546875" customWidth="1"/>
    <col min="9476" max="9476" width="33.42578125" customWidth="1"/>
    <col min="9477" max="9477" width="19.85546875" customWidth="1"/>
    <col min="9478" max="9478" width="7.42578125" customWidth="1"/>
    <col min="9479" max="9479" width="11.140625" customWidth="1"/>
    <col min="9480" max="9480" width="14.85546875" customWidth="1"/>
    <col min="9481" max="9481" width="37.7109375" customWidth="1"/>
    <col min="9482" max="9482" width="3" customWidth="1"/>
    <col min="9483" max="9484" width="0" hidden="1" customWidth="1"/>
    <col min="9729" max="9729" width="2.28515625" customWidth="1"/>
    <col min="9730" max="9730" width="0" hidden="1" customWidth="1"/>
    <col min="9731" max="9731" width="18.85546875" customWidth="1"/>
    <col min="9732" max="9732" width="33.42578125" customWidth="1"/>
    <col min="9733" max="9733" width="19.85546875" customWidth="1"/>
    <col min="9734" max="9734" width="7.42578125" customWidth="1"/>
    <col min="9735" max="9735" width="11.140625" customWidth="1"/>
    <col min="9736" max="9736" width="14.85546875" customWidth="1"/>
    <col min="9737" max="9737" width="37.7109375" customWidth="1"/>
    <col min="9738" max="9738" width="3" customWidth="1"/>
    <col min="9739" max="9740" width="0" hidden="1" customWidth="1"/>
    <col min="9985" max="9985" width="2.28515625" customWidth="1"/>
    <col min="9986" max="9986" width="0" hidden="1" customWidth="1"/>
    <col min="9987" max="9987" width="18.85546875" customWidth="1"/>
    <col min="9988" max="9988" width="33.42578125" customWidth="1"/>
    <col min="9989" max="9989" width="19.85546875" customWidth="1"/>
    <col min="9990" max="9990" width="7.42578125" customWidth="1"/>
    <col min="9991" max="9991" width="11.140625" customWidth="1"/>
    <col min="9992" max="9992" width="14.85546875" customWidth="1"/>
    <col min="9993" max="9993" width="37.7109375" customWidth="1"/>
    <col min="9994" max="9994" width="3" customWidth="1"/>
    <col min="9995" max="9996" width="0" hidden="1" customWidth="1"/>
    <col min="10241" max="10241" width="2.28515625" customWidth="1"/>
    <col min="10242" max="10242" width="0" hidden="1" customWidth="1"/>
    <col min="10243" max="10243" width="18.85546875" customWidth="1"/>
    <col min="10244" max="10244" width="33.42578125" customWidth="1"/>
    <col min="10245" max="10245" width="19.85546875" customWidth="1"/>
    <col min="10246" max="10246" width="7.42578125" customWidth="1"/>
    <col min="10247" max="10247" width="11.140625" customWidth="1"/>
    <col min="10248" max="10248" width="14.85546875" customWidth="1"/>
    <col min="10249" max="10249" width="37.7109375" customWidth="1"/>
    <col min="10250" max="10250" width="3" customWidth="1"/>
    <col min="10251" max="10252" width="0" hidden="1" customWidth="1"/>
    <col min="10497" max="10497" width="2.28515625" customWidth="1"/>
    <col min="10498" max="10498" width="0" hidden="1" customWidth="1"/>
    <col min="10499" max="10499" width="18.85546875" customWidth="1"/>
    <col min="10500" max="10500" width="33.42578125" customWidth="1"/>
    <col min="10501" max="10501" width="19.85546875" customWidth="1"/>
    <col min="10502" max="10502" width="7.42578125" customWidth="1"/>
    <col min="10503" max="10503" width="11.140625" customWidth="1"/>
    <col min="10504" max="10504" width="14.85546875" customWidth="1"/>
    <col min="10505" max="10505" width="37.7109375" customWidth="1"/>
    <col min="10506" max="10506" width="3" customWidth="1"/>
    <col min="10507" max="10508" width="0" hidden="1" customWidth="1"/>
    <col min="10753" max="10753" width="2.28515625" customWidth="1"/>
    <col min="10754" max="10754" width="0" hidden="1" customWidth="1"/>
    <col min="10755" max="10755" width="18.85546875" customWidth="1"/>
    <col min="10756" max="10756" width="33.42578125" customWidth="1"/>
    <col min="10757" max="10757" width="19.85546875" customWidth="1"/>
    <col min="10758" max="10758" width="7.42578125" customWidth="1"/>
    <col min="10759" max="10759" width="11.140625" customWidth="1"/>
    <col min="10760" max="10760" width="14.85546875" customWidth="1"/>
    <col min="10761" max="10761" width="37.7109375" customWidth="1"/>
    <col min="10762" max="10762" width="3" customWidth="1"/>
    <col min="10763" max="10764" width="0" hidden="1" customWidth="1"/>
    <col min="11009" max="11009" width="2.28515625" customWidth="1"/>
    <col min="11010" max="11010" width="0" hidden="1" customWidth="1"/>
    <col min="11011" max="11011" width="18.85546875" customWidth="1"/>
    <col min="11012" max="11012" width="33.42578125" customWidth="1"/>
    <col min="11013" max="11013" width="19.85546875" customWidth="1"/>
    <col min="11014" max="11014" width="7.42578125" customWidth="1"/>
    <col min="11015" max="11015" width="11.140625" customWidth="1"/>
    <col min="11016" max="11016" width="14.85546875" customWidth="1"/>
    <col min="11017" max="11017" width="37.7109375" customWidth="1"/>
    <col min="11018" max="11018" width="3" customWidth="1"/>
    <col min="11019" max="11020" width="0" hidden="1" customWidth="1"/>
    <col min="11265" max="11265" width="2.28515625" customWidth="1"/>
    <col min="11266" max="11266" width="0" hidden="1" customWidth="1"/>
    <col min="11267" max="11267" width="18.85546875" customWidth="1"/>
    <col min="11268" max="11268" width="33.42578125" customWidth="1"/>
    <col min="11269" max="11269" width="19.85546875" customWidth="1"/>
    <col min="11270" max="11270" width="7.42578125" customWidth="1"/>
    <col min="11271" max="11271" width="11.140625" customWidth="1"/>
    <col min="11272" max="11272" width="14.85546875" customWidth="1"/>
    <col min="11273" max="11273" width="37.7109375" customWidth="1"/>
    <col min="11274" max="11274" width="3" customWidth="1"/>
    <col min="11275" max="11276" width="0" hidden="1" customWidth="1"/>
    <col min="11521" max="11521" width="2.28515625" customWidth="1"/>
    <col min="11522" max="11522" width="0" hidden="1" customWidth="1"/>
    <col min="11523" max="11523" width="18.85546875" customWidth="1"/>
    <col min="11524" max="11524" width="33.42578125" customWidth="1"/>
    <col min="11525" max="11525" width="19.85546875" customWidth="1"/>
    <col min="11526" max="11526" width="7.42578125" customWidth="1"/>
    <col min="11527" max="11527" width="11.140625" customWidth="1"/>
    <col min="11528" max="11528" width="14.85546875" customWidth="1"/>
    <col min="11529" max="11529" width="37.7109375" customWidth="1"/>
    <col min="11530" max="11530" width="3" customWidth="1"/>
    <col min="11531" max="11532" width="0" hidden="1" customWidth="1"/>
    <col min="11777" max="11777" width="2.28515625" customWidth="1"/>
    <col min="11778" max="11778" width="0" hidden="1" customWidth="1"/>
    <col min="11779" max="11779" width="18.85546875" customWidth="1"/>
    <col min="11780" max="11780" width="33.42578125" customWidth="1"/>
    <col min="11781" max="11781" width="19.85546875" customWidth="1"/>
    <col min="11782" max="11782" width="7.42578125" customWidth="1"/>
    <col min="11783" max="11783" width="11.140625" customWidth="1"/>
    <col min="11784" max="11784" width="14.85546875" customWidth="1"/>
    <col min="11785" max="11785" width="37.7109375" customWidth="1"/>
    <col min="11786" max="11786" width="3" customWidth="1"/>
    <col min="11787" max="11788" width="0" hidden="1" customWidth="1"/>
    <col min="12033" max="12033" width="2.28515625" customWidth="1"/>
    <col min="12034" max="12034" width="0" hidden="1" customWidth="1"/>
    <col min="12035" max="12035" width="18.85546875" customWidth="1"/>
    <col min="12036" max="12036" width="33.42578125" customWidth="1"/>
    <col min="12037" max="12037" width="19.85546875" customWidth="1"/>
    <col min="12038" max="12038" width="7.42578125" customWidth="1"/>
    <col min="12039" max="12039" width="11.140625" customWidth="1"/>
    <col min="12040" max="12040" width="14.85546875" customWidth="1"/>
    <col min="12041" max="12041" width="37.7109375" customWidth="1"/>
    <col min="12042" max="12042" width="3" customWidth="1"/>
    <col min="12043" max="12044" width="0" hidden="1" customWidth="1"/>
    <col min="12289" max="12289" width="2.28515625" customWidth="1"/>
    <col min="12290" max="12290" width="0" hidden="1" customWidth="1"/>
    <col min="12291" max="12291" width="18.85546875" customWidth="1"/>
    <col min="12292" max="12292" width="33.42578125" customWidth="1"/>
    <col min="12293" max="12293" width="19.85546875" customWidth="1"/>
    <col min="12294" max="12294" width="7.42578125" customWidth="1"/>
    <col min="12295" max="12295" width="11.140625" customWidth="1"/>
    <col min="12296" max="12296" width="14.85546875" customWidth="1"/>
    <col min="12297" max="12297" width="37.7109375" customWidth="1"/>
    <col min="12298" max="12298" width="3" customWidth="1"/>
    <col min="12299" max="12300" width="0" hidden="1" customWidth="1"/>
    <col min="12545" max="12545" width="2.28515625" customWidth="1"/>
    <col min="12546" max="12546" width="0" hidden="1" customWidth="1"/>
    <col min="12547" max="12547" width="18.85546875" customWidth="1"/>
    <col min="12548" max="12548" width="33.42578125" customWidth="1"/>
    <col min="12549" max="12549" width="19.85546875" customWidth="1"/>
    <col min="12550" max="12550" width="7.42578125" customWidth="1"/>
    <col min="12551" max="12551" width="11.140625" customWidth="1"/>
    <col min="12552" max="12552" width="14.85546875" customWidth="1"/>
    <col min="12553" max="12553" width="37.7109375" customWidth="1"/>
    <col min="12554" max="12554" width="3" customWidth="1"/>
    <col min="12555" max="12556" width="0" hidden="1" customWidth="1"/>
    <col min="12801" max="12801" width="2.28515625" customWidth="1"/>
    <col min="12802" max="12802" width="0" hidden="1" customWidth="1"/>
    <col min="12803" max="12803" width="18.85546875" customWidth="1"/>
    <col min="12804" max="12804" width="33.42578125" customWidth="1"/>
    <col min="12805" max="12805" width="19.85546875" customWidth="1"/>
    <col min="12806" max="12806" width="7.42578125" customWidth="1"/>
    <col min="12807" max="12807" width="11.140625" customWidth="1"/>
    <col min="12808" max="12808" width="14.85546875" customWidth="1"/>
    <col min="12809" max="12809" width="37.7109375" customWidth="1"/>
    <col min="12810" max="12810" width="3" customWidth="1"/>
    <col min="12811" max="12812" width="0" hidden="1" customWidth="1"/>
    <col min="13057" max="13057" width="2.28515625" customWidth="1"/>
    <col min="13058" max="13058" width="0" hidden="1" customWidth="1"/>
    <col min="13059" max="13059" width="18.85546875" customWidth="1"/>
    <col min="13060" max="13060" width="33.42578125" customWidth="1"/>
    <col min="13061" max="13061" width="19.85546875" customWidth="1"/>
    <col min="13062" max="13062" width="7.42578125" customWidth="1"/>
    <col min="13063" max="13063" width="11.140625" customWidth="1"/>
    <col min="13064" max="13064" width="14.85546875" customWidth="1"/>
    <col min="13065" max="13065" width="37.7109375" customWidth="1"/>
    <col min="13066" max="13066" width="3" customWidth="1"/>
    <col min="13067" max="13068" width="0" hidden="1" customWidth="1"/>
    <col min="13313" max="13313" width="2.28515625" customWidth="1"/>
    <col min="13314" max="13314" width="0" hidden="1" customWidth="1"/>
    <col min="13315" max="13315" width="18.85546875" customWidth="1"/>
    <col min="13316" max="13316" width="33.42578125" customWidth="1"/>
    <col min="13317" max="13317" width="19.85546875" customWidth="1"/>
    <col min="13318" max="13318" width="7.42578125" customWidth="1"/>
    <col min="13319" max="13319" width="11.140625" customWidth="1"/>
    <col min="13320" max="13320" width="14.85546875" customWidth="1"/>
    <col min="13321" max="13321" width="37.7109375" customWidth="1"/>
    <col min="13322" max="13322" width="3" customWidth="1"/>
    <col min="13323" max="13324" width="0" hidden="1" customWidth="1"/>
    <col min="13569" max="13569" width="2.28515625" customWidth="1"/>
    <col min="13570" max="13570" width="0" hidden="1" customWidth="1"/>
    <col min="13571" max="13571" width="18.85546875" customWidth="1"/>
    <col min="13572" max="13572" width="33.42578125" customWidth="1"/>
    <col min="13573" max="13573" width="19.85546875" customWidth="1"/>
    <col min="13574" max="13574" width="7.42578125" customWidth="1"/>
    <col min="13575" max="13575" width="11.140625" customWidth="1"/>
    <col min="13576" max="13576" width="14.85546875" customWidth="1"/>
    <col min="13577" max="13577" width="37.7109375" customWidth="1"/>
    <col min="13578" max="13578" width="3" customWidth="1"/>
    <col min="13579" max="13580" width="0" hidden="1" customWidth="1"/>
    <col min="13825" max="13825" width="2.28515625" customWidth="1"/>
    <col min="13826" max="13826" width="0" hidden="1" customWidth="1"/>
    <col min="13827" max="13827" width="18.85546875" customWidth="1"/>
    <col min="13828" max="13828" width="33.42578125" customWidth="1"/>
    <col min="13829" max="13829" width="19.85546875" customWidth="1"/>
    <col min="13830" max="13830" width="7.42578125" customWidth="1"/>
    <col min="13831" max="13831" width="11.140625" customWidth="1"/>
    <col min="13832" max="13832" width="14.85546875" customWidth="1"/>
    <col min="13833" max="13833" width="37.7109375" customWidth="1"/>
    <col min="13834" max="13834" width="3" customWidth="1"/>
    <col min="13835" max="13836" width="0" hidden="1" customWidth="1"/>
    <col min="14081" max="14081" width="2.28515625" customWidth="1"/>
    <col min="14082" max="14082" width="0" hidden="1" customWidth="1"/>
    <col min="14083" max="14083" width="18.85546875" customWidth="1"/>
    <col min="14084" max="14084" width="33.42578125" customWidth="1"/>
    <col min="14085" max="14085" width="19.85546875" customWidth="1"/>
    <col min="14086" max="14086" width="7.42578125" customWidth="1"/>
    <col min="14087" max="14087" width="11.140625" customWidth="1"/>
    <col min="14088" max="14088" width="14.85546875" customWidth="1"/>
    <col min="14089" max="14089" width="37.7109375" customWidth="1"/>
    <col min="14090" max="14090" width="3" customWidth="1"/>
    <col min="14091" max="14092" width="0" hidden="1" customWidth="1"/>
    <col min="14337" max="14337" width="2.28515625" customWidth="1"/>
    <col min="14338" max="14338" width="0" hidden="1" customWidth="1"/>
    <col min="14339" max="14339" width="18.85546875" customWidth="1"/>
    <col min="14340" max="14340" width="33.42578125" customWidth="1"/>
    <col min="14341" max="14341" width="19.85546875" customWidth="1"/>
    <col min="14342" max="14342" width="7.42578125" customWidth="1"/>
    <col min="14343" max="14343" width="11.140625" customWidth="1"/>
    <col min="14344" max="14344" width="14.85546875" customWidth="1"/>
    <col min="14345" max="14345" width="37.7109375" customWidth="1"/>
    <col min="14346" max="14346" width="3" customWidth="1"/>
    <col min="14347" max="14348" width="0" hidden="1" customWidth="1"/>
    <col min="14593" max="14593" width="2.28515625" customWidth="1"/>
    <col min="14594" max="14594" width="0" hidden="1" customWidth="1"/>
    <col min="14595" max="14595" width="18.85546875" customWidth="1"/>
    <col min="14596" max="14596" width="33.42578125" customWidth="1"/>
    <col min="14597" max="14597" width="19.85546875" customWidth="1"/>
    <col min="14598" max="14598" width="7.42578125" customWidth="1"/>
    <col min="14599" max="14599" width="11.140625" customWidth="1"/>
    <col min="14600" max="14600" width="14.85546875" customWidth="1"/>
    <col min="14601" max="14601" width="37.7109375" customWidth="1"/>
    <col min="14602" max="14602" width="3" customWidth="1"/>
    <col min="14603" max="14604" width="0" hidden="1" customWidth="1"/>
    <col min="14849" max="14849" width="2.28515625" customWidth="1"/>
    <col min="14850" max="14850" width="0" hidden="1" customWidth="1"/>
    <col min="14851" max="14851" width="18.85546875" customWidth="1"/>
    <col min="14852" max="14852" width="33.42578125" customWidth="1"/>
    <col min="14853" max="14853" width="19.85546875" customWidth="1"/>
    <col min="14854" max="14854" width="7.42578125" customWidth="1"/>
    <col min="14855" max="14855" width="11.140625" customWidth="1"/>
    <col min="14856" max="14856" width="14.85546875" customWidth="1"/>
    <col min="14857" max="14857" width="37.7109375" customWidth="1"/>
    <col min="14858" max="14858" width="3" customWidth="1"/>
    <col min="14859" max="14860" width="0" hidden="1" customWidth="1"/>
    <col min="15105" max="15105" width="2.28515625" customWidth="1"/>
    <col min="15106" max="15106" width="0" hidden="1" customWidth="1"/>
    <col min="15107" max="15107" width="18.85546875" customWidth="1"/>
    <col min="15108" max="15108" width="33.42578125" customWidth="1"/>
    <col min="15109" max="15109" width="19.85546875" customWidth="1"/>
    <col min="15110" max="15110" width="7.42578125" customWidth="1"/>
    <col min="15111" max="15111" width="11.140625" customWidth="1"/>
    <col min="15112" max="15112" width="14.85546875" customWidth="1"/>
    <col min="15113" max="15113" width="37.7109375" customWidth="1"/>
    <col min="15114" max="15114" width="3" customWidth="1"/>
    <col min="15115" max="15116" width="0" hidden="1" customWidth="1"/>
    <col min="15361" max="15361" width="2.28515625" customWidth="1"/>
    <col min="15362" max="15362" width="0" hidden="1" customWidth="1"/>
    <col min="15363" max="15363" width="18.85546875" customWidth="1"/>
    <col min="15364" max="15364" width="33.42578125" customWidth="1"/>
    <col min="15365" max="15365" width="19.85546875" customWidth="1"/>
    <col min="15366" max="15366" width="7.42578125" customWidth="1"/>
    <col min="15367" max="15367" width="11.140625" customWidth="1"/>
    <col min="15368" max="15368" width="14.85546875" customWidth="1"/>
    <col min="15369" max="15369" width="37.7109375" customWidth="1"/>
    <col min="15370" max="15370" width="3" customWidth="1"/>
    <col min="15371" max="15372" width="0" hidden="1" customWidth="1"/>
    <col min="15617" max="15617" width="2.28515625" customWidth="1"/>
    <col min="15618" max="15618" width="0" hidden="1" customWidth="1"/>
    <col min="15619" max="15619" width="18.85546875" customWidth="1"/>
    <col min="15620" max="15620" width="33.42578125" customWidth="1"/>
    <col min="15621" max="15621" width="19.85546875" customWidth="1"/>
    <col min="15622" max="15622" width="7.42578125" customWidth="1"/>
    <col min="15623" max="15623" width="11.140625" customWidth="1"/>
    <col min="15624" max="15624" width="14.85546875" customWidth="1"/>
    <col min="15625" max="15625" width="37.7109375" customWidth="1"/>
    <col min="15626" max="15626" width="3" customWidth="1"/>
    <col min="15627" max="15628" width="0" hidden="1" customWidth="1"/>
    <col min="15873" max="15873" width="2.28515625" customWidth="1"/>
    <col min="15874" max="15874" width="0" hidden="1" customWidth="1"/>
    <col min="15875" max="15875" width="18.85546875" customWidth="1"/>
    <col min="15876" max="15876" width="33.42578125" customWidth="1"/>
    <col min="15877" max="15877" width="19.85546875" customWidth="1"/>
    <col min="15878" max="15878" width="7.42578125" customWidth="1"/>
    <col min="15879" max="15879" width="11.140625" customWidth="1"/>
    <col min="15880" max="15880" width="14.85546875" customWidth="1"/>
    <col min="15881" max="15881" width="37.7109375" customWidth="1"/>
    <col min="15882" max="15882" width="3" customWidth="1"/>
    <col min="15883" max="15884" width="0" hidden="1" customWidth="1"/>
    <col min="16129" max="16129" width="2.28515625" customWidth="1"/>
    <col min="16130" max="16130" width="0" hidden="1" customWidth="1"/>
    <col min="16131" max="16131" width="18.85546875" customWidth="1"/>
    <col min="16132" max="16132" width="33.42578125" customWidth="1"/>
    <col min="16133" max="16133" width="19.85546875" customWidth="1"/>
    <col min="16134" max="16134" width="7.42578125" customWidth="1"/>
    <col min="16135" max="16135" width="11.140625" customWidth="1"/>
    <col min="16136" max="16136" width="14.85546875" customWidth="1"/>
    <col min="16137" max="16137" width="37.7109375" customWidth="1"/>
    <col min="16138" max="16138" width="3" customWidth="1"/>
    <col min="16139" max="16140" width="0" hidden="1" customWidth="1"/>
  </cols>
  <sheetData>
    <row r="1" spans="2:10" ht="12" customHeight="1" x14ac:dyDescent="0.25"/>
    <row r="2" spans="2:10" ht="74.099999999999994" customHeight="1" x14ac:dyDescent="0.25"/>
    <row r="3" spans="2:10" ht="52.9" customHeight="1" x14ac:dyDescent="0.25">
      <c r="D3" s="245"/>
      <c r="E3" s="245"/>
      <c r="F3" s="245"/>
    </row>
    <row r="4" spans="2:10" ht="8.1" customHeight="1" x14ac:dyDescent="0.25"/>
    <row r="5" spans="2:10" ht="12.4" customHeight="1" x14ac:dyDescent="0.25">
      <c r="C5" s="148"/>
      <c r="D5" s="149"/>
      <c r="E5" s="149"/>
      <c r="F5" s="149"/>
      <c r="G5" s="149"/>
      <c r="H5" s="149"/>
      <c r="I5" s="150"/>
    </row>
    <row r="6" spans="2:10" ht="11.25" customHeight="1" x14ac:dyDescent="0.25">
      <c r="C6" s="162" t="s">
        <v>565</v>
      </c>
      <c r="D6" s="261" t="s">
        <v>566</v>
      </c>
      <c r="E6" s="261"/>
      <c r="I6" s="151"/>
    </row>
    <row r="7" spans="2:10" ht="4.5" hidden="1" customHeight="1" x14ac:dyDescent="0.25">
      <c r="C7" s="163"/>
      <c r="D7" s="164"/>
      <c r="E7" s="164"/>
      <c r="I7" s="151"/>
    </row>
    <row r="8" spans="2:10" ht="12" customHeight="1" x14ac:dyDescent="0.25">
      <c r="C8" s="162" t="s">
        <v>156</v>
      </c>
      <c r="D8" s="261" t="s">
        <v>567</v>
      </c>
      <c r="E8" s="261"/>
      <c r="I8" s="151"/>
    </row>
    <row r="9" spans="2:10" ht="3.75" hidden="1" customHeight="1" x14ac:dyDescent="0.25">
      <c r="C9" s="163"/>
      <c r="D9" s="164"/>
      <c r="E9" s="164"/>
      <c r="I9" s="151"/>
    </row>
    <row r="10" spans="2:10" ht="12.75" customHeight="1" x14ac:dyDescent="0.25">
      <c r="C10" s="162" t="s">
        <v>568</v>
      </c>
      <c r="D10" s="164" t="s">
        <v>569</v>
      </c>
      <c r="E10" s="164"/>
      <c r="I10" s="151"/>
    </row>
    <row r="11" spans="2:10" ht="4.5" hidden="1" customHeight="1" x14ac:dyDescent="0.25">
      <c r="C11" s="165"/>
      <c r="D11" s="166"/>
      <c r="E11" s="166"/>
      <c r="F11" s="155"/>
      <c r="G11" s="155"/>
      <c r="H11" s="155"/>
      <c r="I11" s="156"/>
    </row>
    <row r="12" spans="2:10" ht="15.2" customHeight="1" x14ac:dyDescent="0.25">
      <c r="C12" s="164"/>
      <c r="D12" s="164"/>
      <c r="E12" s="164"/>
    </row>
    <row r="13" spans="2:10" ht="45.6" customHeight="1" x14ac:dyDescent="0.25">
      <c r="B13" s="248" t="s">
        <v>158</v>
      </c>
      <c r="C13" s="245"/>
      <c r="D13" s="245"/>
      <c r="E13" s="245"/>
      <c r="F13" s="245"/>
      <c r="G13" s="245"/>
      <c r="H13" s="245"/>
      <c r="I13" s="245"/>
      <c r="J13" s="245"/>
    </row>
    <row r="14" spans="2:10" ht="12.75" customHeight="1" x14ac:dyDescent="0.25">
      <c r="B14" s="249" t="s">
        <v>159</v>
      </c>
      <c r="C14" s="250"/>
      <c r="D14" s="249" t="s">
        <v>160</v>
      </c>
      <c r="E14" s="250"/>
      <c r="F14" s="249" t="s">
        <v>161</v>
      </c>
      <c r="G14" s="250"/>
      <c r="H14" s="157" t="s">
        <v>162</v>
      </c>
      <c r="I14" s="249" t="s">
        <v>163</v>
      </c>
      <c r="J14" s="250"/>
    </row>
    <row r="15" spans="2:10" ht="12.75" customHeight="1" x14ac:dyDescent="0.25">
      <c r="B15" s="251">
        <v>1</v>
      </c>
      <c r="C15" s="250"/>
      <c r="D15" s="251" t="s">
        <v>366</v>
      </c>
      <c r="E15" s="250"/>
      <c r="F15" s="252">
        <v>52193.89</v>
      </c>
      <c r="G15" s="250"/>
      <c r="H15" s="158" t="s">
        <v>165</v>
      </c>
      <c r="I15" s="251" t="s">
        <v>569</v>
      </c>
      <c r="J15" s="250"/>
    </row>
    <row r="16" spans="2:10" ht="12.75" customHeight="1" x14ac:dyDescent="0.25">
      <c r="B16" s="251">
        <v>2</v>
      </c>
      <c r="C16" s="250"/>
      <c r="D16" s="251" t="s">
        <v>167</v>
      </c>
      <c r="E16" s="250"/>
      <c r="F16" s="252">
        <v>57391.11</v>
      </c>
      <c r="G16" s="250"/>
      <c r="H16" s="158" t="s">
        <v>168</v>
      </c>
      <c r="I16" s="251" t="s">
        <v>569</v>
      </c>
      <c r="J16" s="250"/>
    </row>
    <row r="17" spans="2:10" ht="12.75" customHeight="1" x14ac:dyDescent="0.25">
      <c r="B17" s="251">
        <v>3</v>
      </c>
      <c r="C17" s="250"/>
      <c r="D17" s="251" t="s">
        <v>169</v>
      </c>
      <c r="E17" s="250"/>
      <c r="F17" s="252">
        <v>63571.519999999997</v>
      </c>
      <c r="G17" s="250"/>
      <c r="H17" s="158" t="s">
        <v>170</v>
      </c>
      <c r="I17" s="251" t="s">
        <v>569</v>
      </c>
      <c r="J17" s="250"/>
    </row>
    <row r="18" spans="2:10" x14ac:dyDescent="0.25">
      <c r="B18" s="253"/>
      <c r="C18" s="250"/>
      <c r="D18" s="253"/>
      <c r="E18" s="250"/>
      <c r="F18" s="254">
        <v>173156.52</v>
      </c>
      <c r="G18" s="250"/>
      <c r="H18" s="159"/>
      <c r="I18" s="253"/>
      <c r="J18" s="250"/>
    </row>
    <row r="19" spans="2:10" ht="45.6" customHeight="1" x14ac:dyDescent="0.25">
      <c r="B19" s="248" t="s">
        <v>177</v>
      </c>
      <c r="C19" s="245"/>
      <c r="D19" s="245"/>
      <c r="E19" s="245"/>
      <c r="F19" s="245"/>
      <c r="G19" s="245"/>
      <c r="H19" s="245"/>
      <c r="I19" s="245"/>
      <c r="J19" s="245"/>
    </row>
    <row r="20" spans="2:10" ht="12.75" customHeight="1" x14ac:dyDescent="0.25">
      <c r="B20" s="249" t="s">
        <v>159</v>
      </c>
      <c r="C20" s="250"/>
      <c r="D20" s="249" t="s">
        <v>160</v>
      </c>
      <c r="E20" s="250"/>
      <c r="F20" s="249" t="s">
        <v>161</v>
      </c>
      <c r="G20" s="250"/>
      <c r="H20" s="157" t="s">
        <v>162</v>
      </c>
      <c r="I20" s="249" t="s">
        <v>163</v>
      </c>
      <c r="J20" s="250"/>
    </row>
    <row r="21" spans="2:10" ht="12.75" customHeight="1" x14ac:dyDescent="0.25">
      <c r="B21" s="251">
        <v>1</v>
      </c>
      <c r="C21" s="250"/>
      <c r="D21" s="251" t="s">
        <v>178</v>
      </c>
      <c r="E21" s="250"/>
      <c r="F21" s="252">
        <v>765.31</v>
      </c>
      <c r="G21" s="250"/>
      <c r="H21" s="158" t="s">
        <v>213</v>
      </c>
      <c r="I21" s="251" t="s">
        <v>180</v>
      </c>
      <c r="J21" s="250"/>
    </row>
    <row r="22" spans="2:10" ht="12.75" customHeight="1" x14ac:dyDescent="0.25">
      <c r="B22" s="251">
        <v>2</v>
      </c>
      <c r="C22" s="250"/>
      <c r="D22" s="251" t="s">
        <v>178</v>
      </c>
      <c r="E22" s="250"/>
      <c r="F22" s="252">
        <v>321.42</v>
      </c>
      <c r="G22" s="250"/>
      <c r="H22" s="158" t="s">
        <v>181</v>
      </c>
      <c r="I22" s="251" t="s">
        <v>180</v>
      </c>
      <c r="J22" s="250"/>
    </row>
    <row r="23" spans="2:10" ht="12.75" customHeight="1" x14ac:dyDescent="0.25">
      <c r="B23" s="251">
        <v>3</v>
      </c>
      <c r="C23" s="250"/>
      <c r="D23" s="251" t="s">
        <v>178</v>
      </c>
      <c r="E23" s="250"/>
      <c r="F23" s="252">
        <v>464.3</v>
      </c>
      <c r="G23" s="250"/>
      <c r="H23" s="158" t="s">
        <v>181</v>
      </c>
      <c r="I23" s="251" t="s">
        <v>180</v>
      </c>
      <c r="J23" s="250"/>
    </row>
    <row r="24" spans="2:10" ht="12.75" customHeight="1" x14ac:dyDescent="0.25">
      <c r="B24" s="251">
        <v>4</v>
      </c>
      <c r="C24" s="250"/>
      <c r="D24" s="251" t="s">
        <v>178</v>
      </c>
      <c r="E24" s="250"/>
      <c r="F24" s="252">
        <v>1278.92</v>
      </c>
      <c r="G24" s="250"/>
      <c r="H24" s="158" t="s">
        <v>184</v>
      </c>
      <c r="I24" s="251" t="s">
        <v>180</v>
      </c>
      <c r="J24" s="250"/>
    </row>
    <row r="25" spans="2:10" ht="12.75" customHeight="1" x14ac:dyDescent="0.25">
      <c r="B25" s="251">
        <v>5</v>
      </c>
      <c r="C25" s="250"/>
      <c r="D25" s="251" t="s">
        <v>178</v>
      </c>
      <c r="E25" s="250"/>
      <c r="F25" s="252">
        <v>2127.84</v>
      </c>
      <c r="G25" s="250"/>
      <c r="H25" s="158" t="s">
        <v>184</v>
      </c>
      <c r="I25" s="251" t="s">
        <v>180</v>
      </c>
      <c r="J25" s="250"/>
    </row>
    <row r="26" spans="2:10" ht="12.75" customHeight="1" x14ac:dyDescent="0.25">
      <c r="B26" s="251">
        <v>6</v>
      </c>
      <c r="C26" s="250"/>
      <c r="D26" s="251" t="s">
        <v>178</v>
      </c>
      <c r="E26" s="250"/>
      <c r="F26" s="252">
        <v>499.06</v>
      </c>
      <c r="G26" s="250"/>
      <c r="H26" s="158" t="s">
        <v>184</v>
      </c>
      <c r="I26" s="251" t="s">
        <v>180</v>
      </c>
      <c r="J26" s="250"/>
    </row>
    <row r="27" spans="2:10" x14ac:dyDescent="0.25">
      <c r="B27" s="253"/>
      <c r="C27" s="250"/>
      <c r="D27" s="253"/>
      <c r="E27" s="250"/>
      <c r="F27" s="254">
        <v>5456.85</v>
      </c>
      <c r="G27" s="250"/>
      <c r="H27" s="159"/>
      <c r="I27" s="253"/>
      <c r="J27" s="250"/>
    </row>
    <row r="28" spans="2:10" ht="45.6" customHeight="1" x14ac:dyDescent="0.25">
      <c r="B28" s="248" t="s">
        <v>185</v>
      </c>
      <c r="C28" s="245"/>
      <c r="D28" s="245"/>
      <c r="E28" s="245"/>
      <c r="F28" s="245"/>
      <c r="G28" s="245"/>
      <c r="H28" s="245"/>
      <c r="I28" s="245"/>
      <c r="J28" s="245"/>
    </row>
    <row r="29" spans="2:10" ht="12.75" customHeight="1" x14ac:dyDescent="0.25">
      <c r="B29" s="249" t="s">
        <v>159</v>
      </c>
      <c r="C29" s="250"/>
      <c r="D29" s="249" t="s">
        <v>160</v>
      </c>
      <c r="E29" s="250"/>
      <c r="F29" s="249" t="s">
        <v>161</v>
      </c>
      <c r="G29" s="250"/>
      <c r="H29" s="157" t="s">
        <v>162</v>
      </c>
      <c r="I29" s="249" t="s">
        <v>163</v>
      </c>
      <c r="J29" s="250"/>
    </row>
    <row r="30" spans="2:10" ht="12.75" customHeight="1" x14ac:dyDescent="0.25">
      <c r="B30" s="251">
        <v>1</v>
      </c>
      <c r="C30" s="250"/>
      <c r="D30" s="251" t="s">
        <v>252</v>
      </c>
      <c r="E30" s="250"/>
      <c r="F30" s="252">
        <v>30</v>
      </c>
      <c r="G30" s="250"/>
      <c r="H30" s="158" t="s">
        <v>195</v>
      </c>
      <c r="I30" s="251" t="s">
        <v>570</v>
      </c>
      <c r="J30" s="250"/>
    </row>
    <row r="31" spans="2:10" ht="12.75" customHeight="1" x14ac:dyDescent="0.25">
      <c r="B31" s="251">
        <v>2</v>
      </c>
      <c r="C31" s="250"/>
      <c r="D31" s="251" t="s">
        <v>252</v>
      </c>
      <c r="E31" s="250"/>
      <c r="F31" s="252">
        <v>99.48</v>
      </c>
      <c r="G31" s="250"/>
      <c r="H31" s="158" t="s">
        <v>195</v>
      </c>
      <c r="I31" s="251" t="s">
        <v>570</v>
      </c>
      <c r="J31" s="250"/>
    </row>
    <row r="32" spans="2:10" ht="12.75" customHeight="1" x14ac:dyDescent="0.25">
      <c r="B32" s="251">
        <v>3</v>
      </c>
      <c r="C32" s="250"/>
      <c r="D32" s="251" t="s">
        <v>252</v>
      </c>
      <c r="E32" s="250"/>
      <c r="F32" s="252">
        <v>60</v>
      </c>
      <c r="G32" s="250"/>
      <c r="H32" s="158" t="s">
        <v>195</v>
      </c>
      <c r="I32" s="251" t="s">
        <v>571</v>
      </c>
      <c r="J32" s="250"/>
    </row>
    <row r="33" spans="2:10" ht="12.75" customHeight="1" x14ac:dyDescent="0.25">
      <c r="B33" s="251">
        <v>4</v>
      </c>
      <c r="C33" s="250"/>
      <c r="D33" s="251" t="s">
        <v>252</v>
      </c>
      <c r="E33" s="250"/>
      <c r="F33" s="252">
        <v>30</v>
      </c>
      <c r="G33" s="250"/>
      <c r="H33" s="158" t="s">
        <v>213</v>
      </c>
      <c r="I33" s="251" t="s">
        <v>572</v>
      </c>
      <c r="J33" s="250"/>
    </row>
    <row r="34" spans="2:10" ht="12.75" customHeight="1" x14ac:dyDescent="0.25">
      <c r="B34" s="251">
        <v>5</v>
      </c>
      <c r="C34" s="250"/>
      <c r="D34" s="251" t="s">
        <v>252</v>
      </c>
      <c r="E34" s="250"/>
      <c r="F34" s="252">
        <v>30</v>
      </c>
      <c r="G34" s="250"/>
      <c r="H34" s="158" t="s">
        <v>220</v>
      </c>
      <c r="I34" s="251" t="s">
        <v>573</v>
      </c>
      <c r="J34" s="250"/>
    </row>
    <row r="35" spans="2:10" ht="12.75" customHeight="1" x14ac:dyDescent="0.25">
      <c r="B35" s="251">
        <v>6</v>
      </c>
      <c r="C35" s="250"/>
      <c r="D35" s="251" t="s">
        <v>191</v>
      </c>
      <c r="E35" s="250"/>
      <c r="F35" s="252">
        <v>292.83</v>
      </c>
      <c r="G35" s="250"/>
      <c r="H35" s="158" t="s">
        <v>220</v>
      </c>
      <c r="I35" s="251" t="s">
        <v>574</v>
      </c>
      <c r="J35" s="250"/>
    </row>
    <row r="36" spans="2:10" ht="12.75" customHeight="1" x14ac:dyDescent="0.25">
      <c r="B36" s="251">
        <v>7</v>
      </c>
      <c r="C36" s="250"/>
      <c r="D36" s="251" t="s">
        <v>248</v>
      </c>
      <c r="E36" s="250"/>
      <c r="F36" s="252">
        <v>30</v>
      </c>
      <c r="G36" s="250"/>
      <c r="H36" s="158" t="s">
        <v>220</v>
      </c>
      <c r="I36" s="251" t="s">
        <v>575</v>
      </c>
      <c r="J36" s="250"/>
    </row>
    <row r="37" spans="2:10" ht="12.75" customHeight="1" x14ac:dyDescent="0.25">
      <c r="B37" s="251">
        <v>8</v>
      </c>
      <c r="C37" s="250"/>
      <c r="D37" s="251" t="s">
        <v>239</v>
      </c>
      <c r="E37" s="250"/>
      <c r="F37" s="252">
        <v>317.52</v>
      </c>
      <c r="G37" s="250"/>
      <c r="H37" s="158" t="s">
        <v>222</v>
      </c>
      <c r="I37" s="251" t="s">
        <v>576</v>
      </c>
      <c r="J37" s="250"/>
    </row>
    <row r="38" spans="2:10" ht="12.75" customHeight="1" x14ac:dyDescent="0.25">
      <c r="B38" s="251">
        <v>9</v>
      </c>
      <c r="C38" s="250"/>
      <c r="D38" s="251" t="s">
        <v>239</v>
      </c>
      <c r="E38" s="250"/>
      <c r="F38" s="252">
        <v>317.52</v>
      </c>
      <c r="G38" s="250"/>
      <c r="H38" s="158" t="s">
        <v>222</v>
      </c>
      <c r="I38" s="251" t="s">
        <v>577</v>
      </c>
      <c r="J38" s="250"/>
    </row>
    <row r="39" spans="2:10" ht="12.75" customHeight="1" x14ac:dyDescent="0.25">
      <c r="B39" s="251">
        <v>10</v>
      </c>
      <c r="C39" s="250"/>
      <c r="D39" s="251" t="s">
        <v>239</v>
      </c>
      <c r="E39" s="250"/>
      <c r="F39" s="252">
        <v>317.52</v>
      </c>
      <c r="G39" s="250"/>
      <c r="H39" s="158" t="s">
        <v>231</v>
      </c>
      <c r="I39" s="251" t="s">
        <v>578</v>
      </c>
      <c r="J39" s="250"/>
    </row>
    <row r="40" spans="2:10" ht="12.75" customHeight="1" x14ac:dyDescent="0.25">
      <c r="B40" s="251">
        <v>11</v>
      </c>
      <c r="C40" s="250"/>
      <c r="D40" s="251" t="s">
        <v>239</v>
      </c>
      <c r="E40" s="250"/>
      <c r="F40" s="252">
        <v>317.52</v>
      </c>
      <c r="G40" s="250"/>
      <c r="H40" s="158" t="s">
        <v>231</v>
      </c>
      <c r="I40" s="251" t="s">
        <v>579</v>
      </c>
      <c r="J40" s="250"/>
    </row>
    <row r="41" spans="2:10" ht="12.75" customHeight="1" x14ac:dyDescent="0.25">
      <c r="B41" s="251">
        <v>12</v>
      </c>
      <c r="C41" s="250"/>
      <c r="D41" s="251" t="s">
        <v>239</v>
      </c>
      <c r="E41" s="250"/>
      <c r="F41" s="252">
        <v>317.52</v>
      </c>
      <c r="G41" s="250"/>
      <c r="H41" s="158" t="s">
        <v>231</v>
      </c>
      <c r="I41" s="251" t="s">
        <v>580</v>
      </c>
      <c r="J41" s="250"/>
    </row>
    <row r="42" spans="2:10" ht="12.75" customHeight="1" x14ac:dyDescent="0.25">
      <c r="B42" s="251">
        <v>13</v>
      </c>
      <c r="C42" s="250"/>
      <c r="D42" s="251" t="s">
        <v>189</v>
      </c>
      <c r="E42" s="250"/>
      <c r="F42" s="252">
        <v>284.27999999999997</v>
      </c>
      <c r="G42" s="250"/>
      <c r="H42" s="158" t="s">
        <v>244</v>
      </c>
      <c r="I42" s="251" t="s">
        <v>581</v>
      </c>
      <c r="J42" s="250"/>
    </row>
    <row r="43" spans="2:10" ht="12.75" customHeight="1" x14ac:dyDescent="0.25">
      <c r="B43" s="251">
        <v>14</v>
      </c>
      <c r="C43" s="250"/>
      <c r="D43" s="251" t="s">
        <v>191</v>
      </c>
      <c r="E43" s="250"/>
      <c r="F43" s="252">
        <v>390.44</v>
      </c>
      <c r="G43" s="250"/>
      <c r="H43" s="158" t="s">
        <v>419</v>
      </c>
      <c r="I43" s="251" t="s">
        <v>574</v>
      </c>
      <c r="J43" s="250"/>
    </row>
    <row r="44" spans="2:10" ht="12.75" customHeight="1" x14ac:dyDescent="0.25">
      <c r="B44" s="251">
        <v>15</v>
      </c>
      <c r="C44" s="250"/>
      <c r="D44" s="251" t="s">
        <v>252</v>
      </c>
      <c r="E44" s="250"/>
      <c r="F44" s="252">
        <v>125.4</v>
      </c>
      <c r="G44" s="250"/>
      <c r="H44" s="158" t="s">
        <v>256</v>
      </c>
      <c r="I44" s="258" t="s">
        <v>582</v>
      </c>
      <c r="J44" s="250"/>
    </row>
    <row r="45" spans="2:10" ht="12.75" customHeight="1" x14ac:dyDescent="0.25">
      <c r="B45" s="251">
        <v>16</v>
      </c>
      <c r="C45" s="250"/>
      <c r="D45" s="258" t="s">
        <v>239</v>
      </c>
      <c r="E45" s="250"/>
      <c r="F45" s="252">
        <v>418.81</v>
      </c>
      <c r="G45" s="250"/>
      <c r="H45" s="158" t="s">
        <v>426</v>
      </c>
      <c r="I45" s="251" t="s">
        <v>583</v>
      </c>
      <c r="J45" s="250"/>
    </row>
    <row r="46" spans="2:10" x14ac:dyDescent="0.25">
      <c r="B46" s="253"/>
      <c r="C46" s="250"/>
      <c r="D46" s="253"/>
      <c r="E46" s="250"/>
      <c r="F46" s="254">
        <v>3378.8399999999997</v>
      </c>
      <c r="G46" s="250"/>
      <c r="H46" s="159"/>
      <c r="I46" s="253"/>
      <c r="J46" s="250"/>
    </row>
    <row r="47" spans="2:10" ht="45.6" customHeight="1" x14ac:dyDescent="0.25">
      <c r="B47" s="248" t="s">
        <v>279</v>
      </c>
      <c r="C47" s="245"/>
      <c r="D47" s="245"/>
      <c r="E47" s="245"/>
      <c r="F47" s="245"/>
      <c r="G47" s="245"/>
      <c r="H47" s="245"/>
      <c r="I47" s="245"/>
      <c r="J47" s="245"/>
    </row>
    <row r="48" spans="2:10" ht="12.75" customHeight="1" x14ac:dyDescent="0.25">
      <c r="B48" s="249" t="s">
        <v>159</v>
      </c>
      <c r="C48" s="250"/>
      <c r="D48" s="249" t="s">
        <v>160</v>
      </c>
      <c r="E48" s="250"/>
      <c r="F48" s="249" t="s">
        <v>161</v>
      </c>
      <c r="G48" s="250"/>
      <c r="H48" s="157" t="s">
        <v>162</v>
      </c>
      <c r="I48" s="249" t="s">
        <v>163</v>
      </c>
      <c r="J48" s="250"/>
    </row>
    <row r="49" spans="2:16" ht="12.75" customHeight="1" x14ac:dyDescent="0.25">
      <c r="B49" s="251">
        <v>1</v>
      </c>
      <c r="C49" s="250"/>
      <c r="D49" s="251" t="s">
        <v>584</v>
      </c>
      <c r="E49" s="250"/>
      <c r="F49" s="252">
        <v>40.51</v>
      </c>
      <c r="G49" s="250"/>
      <c r="H49" s="158" t="s">
        <v>213</v>
      </c>
      <c r="I49" s="251" t="s">
        <v>570</v>
      </c>
      <c r="J49" s="250"/>
    </row>
    <row r="50" spans="2:16" ht="12.75" customHeight="1" x14ac:dyDescent="0.25">
      <c r="B50" s="251">
        <v>2</v>
      </c>
      <c r="C50" s="250"/>
      <c r="D50" s="251" t="s">
        <v>585</v>
      </c>
      <c r="E50" s="250"/>
      <c r="F50" s="252">
        <v>318.48</v>
      </c>
      <c r="G50" s="250"/>
      <c r="H50" s="158" t="s">
        <v>220</v>
      </c>
      <c r="I50" s="251" t="s">
        <v>574</v>
      </c>
      <c r="J50" s="250"/>
    </row>
    <row r="51" spans="2:16" ht="12.75" customHeight="1" x14ac:dyDescent="0.25">
      <c r="B51" s="251">
        <v>3</v>
      </c>
      <c r="C51" s="250"/>
      <c r="D51" s="251" t="s">
        <v>294</v>
      </c>
      <c r="E51" s="250"/>
      <c r="F51" s="252">
        <v>252.17</v>
      </c>
      <c r="G51" s="250"/>
      <c r="H51" s="158" t="s">
        <v>222</v>
      </c>
      <c r="I51" s="251" t="s">
        <v>576</v>
      </c>
      <c r="J51" s="250"/>
    </row>
    <row r="52" spans="2:16" ht="12.75" customHeight="1" x14ac:dyDescent="0.25">
      <c r="B52" s="251">
        <v>4</v>
      </c>
      <c r="C52" s="250"/>
      <c r="D52" s="251" t="s">
        <v>294</v>
      </c>
      <c r="E52" s="250"/>
      <c r="F52" s="252">
        <v>252.17</v>
      </c>
      <c r="G52" s="250"/>
      <c r="H52" s="158" t="s">
        <v>222</v>
      </c>
      <c r="I52" s="251" t="s">
        <v>577</v>
      </c>
      <c r="J52" s="250"/>
    </row>
    <row r="53" spans="2:16" ht="12.75" customHeight="1" x14ac:dyDescent="0.25">
      <c r="B53" s="251">
        <v>5</v>
      </c>
      <c r="C53" s="250"/>
      <c r="D53" s="251" t="s">
        <v>294</v>
      </c>
      <c r="E53" s="250"/>
      <c r="F53" s="252">
        <v>252.17</v>
      </c>
      <c r="G53" s="250"/>
      <c r="H53" s="158" t="s">
        <v>231</v>
      </c>
      <c r="I53" s="251" t="s">
        <v>578</v>
      </c>
      <c r="J53" s="250"/>
    </row>
    <row r="54" spans="2:16" ht="12.75" customHeight="1" x14ac:dyDescent="0.25">
      <c r="B54" s="251">
        <v>6</v>
      </c>
      <c r="C54" s="250"/>
      <c r="D54" s="251" t="s">
        <v>294</v>
      </c>
      <c r="E54" s="250"/>
      <c r="F54" s="252">
        <v>252.17</v>
      </c>
      <c r="G54" s="250"/>
      <c r="H54" s="158" t="s">
        <v>231</v>
      </c>
      <c r="I54" s="251" t="s">
        <v>579</v>
      </c>
      <c r="J54" s="250"/>
    </row>
    <row r="55" spans="2:16" ht="12.75" customHeight="1" x14ac:dyDescent="0.25">
      <c r="B55" s="251">
        <v>7</v>
      </c>
      <c r="C55" s="250"/>
      <c r="D55" s="251" t="s">
        <v>294</v>
      </c>
      <c r="E55" s="250"/>
      <c r="F55" s="252">
        <v>252.17</v>
      </c>
      <c r="G55" s="250"/>
      <c r="H55" s="158" t="s">
        <v>231</v>
      </c>
      <c r="I55" s="251" t="s">
        <v>580</v>
      </c>
      <c r="J55" s="250"/>
    </row>
    <row r="56" spans="2:16" ht="12.75" customHeight="1" x14ac:dyDescent="0.25">
      <c r="B56" s="251">
        <v>8</v>
      </c>
      <c r="C56" s="250"/>
      <c r="D56" s="251" t="s">
        <v>285</v>
      </c>
      <c r="E56" s="250"/>
      <c r="F56" s="252">
        <v>477.72</v>
      </c>
      <c r="G56" s="250"/>
      <c r="H56" s="158" t="s">
        <v>419</v>
      </c>
      <c r="I56" s="251" t="s">
        <v>574</v>
      </c>
      <c r="J56" s="250"/>
    </row>
    <row r="57" spans="2:16" ht="12.75" customHeight="1" x14ac:dyDescent="0.25">
      <c r="B57" s="251">
        <v>9</v>
      </c>
      <c r="C57" s="250"/>
      <c r="D57" s="262" t="s">
        <v>294</v>
      </c>
      <c r="E57" s="263"/>
      <c r="F57" s="252">
        <v>379</v>
      </c>
      <c r="G57" s="250"/>
      <c r="H57" s="158" t="s">
        <v>426</v>
      </c>
      <c r="I57" s="251" t="s">
        <v>583</v>
      </c>
      <c r="J57" s="250"/>
    </row>
    <row r="58" spans="2:16" ht="12.75" customHeight="1" x14ac:dyDescent="0.25">
      <c r="B58" s="251">
        <v>10</v>
      </c>
      <c r="C58" s="250"/>
      <c r="D58" s="262" t="s">
        <v>586</v>
      </c>
      <c r="E58" s="263"/>
      <c r="F58" s="252">
        <v>697.13</v>
      </c>
      <c r="G58" s="250"/>
      <c r="H58" s="158" t="s">
        <v>426</v>
      </c>
      <c r="I58" s="251" t="s">
        <v>583</v>
      </c>
      <c r="J58" s="250"/>
    </row>
    <row r="59" spans="2:16" x14ac:dyDescent="0.25">
      <c r="B59" s="253"/>
      <c r="C59" s="250"/>
      <c r="D59" s="253"/>
      <c r="E59" s="250"/>
      <c r="F59" s="254">
        <v>3173.6900000000005</v>
      </c>
      <c r="G59" s="250"/>
      <c r="H59" s="159"/>
      <c r="I59" s="253"/>
      <c r="J59" s="250"/>
    </row>
    <row r="60" spans="2:16" ht="45.6" customHeight="1" x14ac:dyDescent="0.25">
      <c r="B60" s="248" t="s">
        <v>295</v>
      </c>
      <c r="C60" s="245"/>
      <c r="D60" s="245"/>
      <c r="E60" s="245"/>
      <c r="F60" s="245"/>
      <c r="G60" s="245"/>
      <c r="H60" s="245"/>
      <c r="I60" s="245"/>
      <c r="J60" s="245"/>
    </row>
    <row r="61" spans="2:16" ht="12.75" customHeight="1" x14ac:dyDescent="0.25">
      <c r="B61" s="249" t="s">
        <v>159</v>
      </c>
      <c r="C61" s="250"/>
      <c r="D61" s="249" t="s">
        <v>160</v>
      </c>
      <c r="E61" s="250"/>
      <c r="F61" s="249" t="s">
        <v>161</v>
      </c>
      <c r="G61" s="250"/>
      <c r="H61" s="157" t="s">
        <v>162</v>
      </c>
      <c r="I61" s="249" t="s">
        <v>163</v>
      </c>
      <c r="J61" s="250"/>
    </row>
    <row r="62" spans="2:16" ht="12.75" customHeight="1" x14ac:dyDescent="0.25">
      <c r="B62" s="251">
        <v>1</v>
      </c>
      <c r="C62" s="264"/>
      <c r="D62" s="251" t="s">
        <v>587</v>
      </c>
      <c r="E62" s="250"/>
      <c r="F62" s="252">
        <v>2.96</v>
      </c>
      <c r="G62" s="250"/>
      <c r="H62" s="158" t="s">
        <v>195</v>
      </c>
      <c r="I62" s="251" t="s">
        <v>570</v>
      </c>
      <c r="J62" s="250"/>
    </row>
    <row r="63" spans="2:16" ht="12.75" customHeight="1" x14ac:dyDescent="0.25">
      <c r="B63" s="251">
        <v>2</v>
      </c>
      <c r="C63" s="264"/>
      <c r="D63" s="251" t="s">
        <v>587</v>
      </c>
      <c r="E63" s="250"/>
      <c r="F63" s="252">
        <v>1.3</v>
      </c>
      <c r="G63" s="250"/>
      <c r="H63" s="158" t="s">
        <v>195</v>
      </c>
      <c r="I63" s="251" t="s">
        <v>570</v>
      </c>
      <c r="J63" s="250"/>
    </row>
    <row r="64" spans="2:16" ht="12.75" customHeight="1" x14ac:dyDescent="0.25">
      <c r="B64" s="251">
        <v>3</v>
      </c>
      <c r="C64" s="264"/>
      <c r="D64" s="251" t="s">
        <v>450</v>
      </c>
      <c r="E64" s="250"/>
      <c r="F64" s="252">
        <v>4.0999999999999996</v>
      </c>
      <c r="G64" s="250"/>
      <c r="H64" s="158" t="s">
        <v>195</v>
      </c>
      <c r="I64" s="251" t="s">
        <v>571</v>
      </c>
      <c r="J64" s="250"/>
      <c r="P64" s="167"/>
    </row>
    <row r="65" spans="2:10" ht="12.75" customHeight="1" x14ac:dyDescent="0.25">
      <c r="B65" s="251">
        <v>4</v>
      </c>
      <c r="C65" s="264"/>
      <c r="D65" s="251" t="s">
        <v>296</v>
      </c>
      <c r="E65" s="250"/>
      <c r="F65" s="252">
        <v>177.34</v>
      </c>
      <c r="G65" s="250"/>
      <c r="H65" s="158" t="s">
        <v>244</v>
      </c>
      <c r="I65" s="251" t="s">
        <v>581</v>
      </c>
      <c r="J65" s="250"/>
    </row>
    <row r="66" spans="2:10" ht="12.75" customHeight="1" x14ac:dyDescent="0.25">
      <c r="B66" s="251">
        <v>5</v>
      </c>
      <c r="C66" s="264"/>
      <c r="D66" s="262" t="s">
        <v>588</v>
      </c>
      <c r="E66" s="263"/>
      <c r="F66" s="252">
        <v>31.67</v>
      </c>
      <c r="G66" s="250"/>
      <c r="H66" s="158" t="s">
        <v>426</v>
      </c>
      <c r="I66" s="251" t="s">
        <v>583</v>
      </c>
      <c r="J66" s="250"/>
    </row>
    <row r="67" spans="2:10" ht="12.75" customHeight="1" x14ac:dyDescent="0.25">
      <c r="B67" s="158"/>
      <c r="C67" s="168">
        <v>6</v>
      </c>
      <c r="D67" s="258" t="s">
        <v>589</v>
      </c>
      <c r="E67" s="263"/>
      <c r="F67" s="252">
        <v>132.52000000000001</v>
      </c>
      <c r="G67" s="250"/>
      <c r="H67" s="158" t="s">
        <v>426</v>
      </c>
      <c r="I67" s="251" t="s">
        <v>583</v>
      </c>
      <c r="J67" s="250"/>
    </row>
    <row r="68" spans="2:10" ht="45" customHeight="1" x14ac:dyDescent="0.25">
      <c r="B68" s="158"/>
      <c r="C68" s="168">
        <v>7</v>
      </c>
      <c r="D68" s="169" t="s">
        <v>589</v>
      </c>
      <c r="E68" s="167"/>
      <c r="F68" s="170">
        <v>265.83999999999997</v>
      </c>
      <c r="G68" s="171"/>
      <c r="H68" s="158" t="s">
        <v>426</v>
      </c>
      <c r="I68" s="172" t="s">
        <v>590</v>
      </c>
      <c r="J68" s="171"/>
    </row>
    <row r="69" spans="2:10" x14ac:dyDescent="0.25">
      <c r="B69" s="253"/>
      <c r="C69" s="250"/>
      <c r="D69" s="253"/>
      <c r="E69" s="250"/>
      <c r="F69" s="265">
        <v>615.73</v>
      </c>
      <c r="G69" s="266"/>
      <c r="H69" s="159"/>
      <c r="I69" s="253"/>
      <c r="J69" s="250"/>
    </row>
    <row r="70" spans="2:10" ht="45.6" customHeight="1" x14ac:dyDescent="0.25">
      <c r="B70" s="248" t="s">
        <v>481</v>
      </c>
      <c r="C70" s="245"/>
      <c r="D70" s="245"/>
      <c r="E70" s="245"/>
      <c r="F70" s="245"/>
      <c r="G70" s="245"/>
      <c r="H70" s="245"/>
      <c r="I70" s="245"/>
      <c r="J70" s="245"/>
    </row>
    <row r="71" spans="2:10" ht="12.75" customHeight="1" x14ac:dyDescent="0.25">
      <c r="B71" s="249" t="s">
        <v>159</v>
      </c>
      <c r="C71" s="250"/>
      <c r="D71" s="249" t="s">
        <v>160</v>
      </c>
      <c r="E71" s="250"/>
      <c r="F71" s="249" t="s">
        <v>161</v>
      </c>
      <c r="G71" s="250"/>
      <c r="H71" s="157" t="s">
        <v>162</v>
      </c>
      <c r="I71" s="249" t="s">
        <v>163</v>
      </c>
      <c r="J71" s="250"/>
    </row>
    <row r="72" spans="2:10" ht="12.75" customHeight="1" x14ac:dyDescent="0.25">
      <c r="B72" s="251">
        <v>1</v>
      </c>
      <c r="C72" s="250"/>
      <c r="D72" s="258" t="s">
        <v>591</v>
      </c>
      <c r="E72" s="250"/>
      <c r="F72" s="252">
        <f>1362.36+19.5</f>
        <v>1381.86</v>
      </c>
      <c r="G72" s="250"/>
      <c r="H72" s="158" t="s">
        <v>308</v>
      </c>
      <c r="I72" s="251" t="s">
        <v>592</v>
      </c>
      <c r="J72" s="250"/>
    </row>
    <row r="73" spans="2:10" x14ac:dyDescent="0.25">
      <c r="B73" s="253"/>
      <c r="C73" s="250"/>
      <c r="D73" s="253"/>
      <c r="E73" s="250"/>
      <c r="F73" s="254">
        <v>1381.86</v>
      </c>
      <c r="G73" s="250"/>
      <c r="H73" s="159"/>
      <c r="I73" s="253"/>
      <c r="J73" s="250"/>
    </row>
    <row r="74" spans="2:10" ht="45.6" customHeight="1" x14ac:dyDescent="0.25">
      <c r="B74" s="248" t="s">
        <v>306</v>
      </c>
      <c r="C74" s="245"/>
      <c r="D74" s="245"/>
      <c r="E74" s="245"/>
      <c r="F74" s="245"/>
      <c r="G74" s="245"/>
      <c r="H74" s="245"/>
      <c r="I74" s="245"/>
      <c r="J74" s="245"/>
    </row>
    <row r="75" spans="2:10" ht="12.75" customHeight="1" x14ac:dyDescent="0.25">
      <c r="B75" s="249" t="s">
        <v>159</v>
      </c>
      <c r="C75" s="250"/>
      <c r="D75" s="249" t="s">
        <v>160</v>
      </c>
      <c r="E75" s="250"/>
      <c r="F75" s="249" t="s">
        <v>161</v>
      </c>
      <c r="G75" s="250"/>
      <c r="H75" s="157" t="s">
        <v>162</v>
      </c>
      <c r="I75" s="249" t="s">
        <v>163</v>
      </c>
      <c r="J75" s="250"/>
    </row>
    <row r="76" spans="2:10" ht="12.75" customHeight="1" x14ac:dyDescent="0.25">
      <c r="B76" s="251">
        <v>1</v>
      </c>
      <c r="C76" s="250"/>
      <c r="D76" s="251" t="s">
        <v>593</v>
      </c>
      <c r="E76" s="250"/>
      <c r="F76" s="252">
        <v>127.82</v>
      </c>
      <c r="G76" s="250"/>
      <c r="H76" s="158" t="s">
        <v>207</v>
      </c>
      <c r="I76" s="251" t="s">
        <v>576</v>
      </c>
      <c r="J76" s="250"/>
    </row>
    <row r="77" spans="2:10" ht="12.75" customHeight="1" x14ac:dyDescent="0.25">
      <c r="B77" s="251">
        <v>2</v>
      </c>
      <c r="C77" s="250"/>
      <c r="D77" s="251" t="s">
        <v>593</v>
      </c>
      <c r="E77" s="250"/>
      <c r="F77" s="252">
        <v>127.82</v>
      </c>
      <c r="G77" s="250"/>
      <c r="H77" s="158" t="s">
        <v>207</v>
      </c>
      <c r="I77" s="251" t="s">
        <v>594</v>
      </c>
      <c r="J77" s="250"/>
    </row>
    <row r="78" spans="2:10" ht="12.75" customHeight="1" x14ac:dyDescent="0.25">
      <c r="B78" s="251">
        <v>3</v>
      </c>
      <c r="C78" s="250"/>
      <c r="D78" s="251" t="s">
        <v>593</v>
      </c>
      <c r="E78" s="250"/>
      <c r="F78" s="252">
        <v>127.82</v>
      </c>
      <c r="G78" s="250"/>
      <c r="H78" s="158" t="s">
        <v>354</v>
      </c>
      <c r="I78" s="251" t="s">
        <v>595</v>
      </c>
      <c r="J78" s="250"/>
    </row>
    <row r="79" spans="2:10" ht="29.25" customHeight="1" x14ac:dyDescent="0.25">
      <c r="B79" s="251">
        <v>4</v>
      </c>
      <c r="C79" s="250"/>
      <c r="D79" s="258" t="s">
        <v>596</v>
      </c>
      <c r="E79" s="250"/>
      <c r="F79" s="252">
        <v>35</v>
      </c>
      <c r="G79" s="250"/>
      <c r="H79" s="158" t="s">
        <v>222</v>
      </c>
      <c r="I79" s="251" t="s">
        <v>311</v>
      </c>
      <c r="J79" s="250"/>
    </row>
    <row r="80" spans="2:10" ht="12.75" customHeight="1" x14ac:dyDescent="0.25">
      <c r="B80" s="251">
        <v>5</v>
      </c>
      <c r="C80" s="250"/>
      <c r="D80" s="251" t="s">
        <v>597</v>
      </c>
      <c r="E80" s="250"/>
      <c r="F80" s="252">
        <v>60</v>
      </c>
      <c r="G80" s="250"/>
      <c r="H80" s="158" t="s">
        <v>336</v>
      </c>
      <c r="I80" s="251" t="s">
        <v>595</v>
      </c>
      <c r="J80" s="250"/>
    </row>
    <row r="81" spans="2:10" ht="12.75" customHeight="1" x14ac:dyDescent="0.25">
      <c r="B81" s="251">
        <v>6</v>
      </c>
      <c r="C81" s="250"/>
      <c r="D81" s="251" t="s">
        <v>598</v>
      </c>
      <c r="E81" s="250"/>
      <c r="F81" s="252">
        <v>35</v>
      </c>
      <c r="G81" s="250"/>
      <c r="H81" s="158" t="s">
        <v>247</v>
      </c>
      <c r="I81" s="251" t="s">
        <v>311</v>
      </c>
      <c r="J81" s="250"/>
    </row>
    <row r="82" spans="2:10" x14ac:dyDescent="0.25">
      <c r="B82" s="253"/>
      <c r="C82" s="250"/>
      <c r="D82" s="253"/>
      <c r="E82" s="250"/>
      <c r="F82" s="254">
        <v>513.46</v>
      </c>
      <c r="G82" s="250"/>
      <c r="H82" s="159"/>
      <c r="I82" s="253"/>
      <c r="J82" s="250"/>
    </row>
  </sheetData>
  <mergeCells count="257">
    <mergeCell ref="B82:C82"/>
    <mergeCell ref="D82:E82"/>
    <mergeCell ref="F82:G82"/>
    <mergeCell ref="I82:J82"/>
    <mergeCell ref="B80:C80"/>
    <mergeCell ref="D80:E80"/>
    <mergeCell ref="F80:G80"/>
    <mergeCell ref="I80:J80"/>
    <mergeCell ref="B81:C81"/>
    <mergeCell ref="D81:E81"/>
    <mergeCell ref="F81:G81"/>
    <mergeCell ref="I81:J81"/>
    <mergeCell ref="B78:C78"/>
    <mergeCell ref="D78:E78"/>
    <mergeCell ref="F78:G78"/>
    <mergeCell ref="I78:J78"/>
    <mergeCell ref="B79:C79"/>
    <mergeCell ref="D79:E79"/>
    <mergeCell ref="F79:G79"/>
    <mergeCell ref="I79:J79"/>
    <mergeCell ref="B76:C76"/>
    <mergeCell ref="D76:E76"/>
    <mergeCell ref="F76:G76"/>
    <mergeCell ref="I76:J76"/>
    <mergeCell ref="B77:C77"/>
    <mergeCell ref="D77:E77"/>
    <mergeCell ref="F77:G77"/>
    <mergeCell ref="I77:J77"/>
    <mergeCell ref="B73:C73"/>
    <mergeCell ref="D73:E73"/>
    <mergeCell ref="F73:G73"/>
    <mergeCell ref="I73:J73"/>
    <mergeCell ref="B74:J74"/>
    <mergeCell ref="B75:C75"/>
    <mergeCell ref="D75:E75"/>
    <mergeCell ref="F75:G75"/>
    <mergeCell ref="I75:J75"/>
    <mergeCell ref="B70:J70"/>
    <mergeCell ref="B71:C71"/>
    <mergeCell ref="D71:E71"/>
    <mergeCell ref="F71:G71"/>
    <mergeCell ref="I71:J71"/>
    <mergeCell ref="B72:C72"/>
    <mergeCell ref="D72:E72"/>
    <mergeCell ref="F72:G72"/>
    <mergeCell ref="I72:J72"/>
    <mergeCell ref="D67:E67"/>
    <mergeCell ref="F67:G67"/>
    <mergeCell ref="I67:J67"/>
    <mergeCell ref="B69:C69"/>
    <mergeCell ref="D69:E69"/>
    <mergeCell ref="F69:G69"/>
    <mergeCell ref="I69:J69"/>
    <mergeCell ref="B65:C65"/>
    <mergeCell ref="D65:E65"/>
    <mergeCell ref="F65:G65"/>
    <mergeCell ref="I65:J65"/>
    <mergeCell ref="B66:C66"/>
    <mergeCell ref="D66:E66"/>
    <mergeCell ref="F66:G66"/>
    <mergeCell ref="I66:J66"/>
    <mergeCell ref="B63:C63"/>
    <mergeCell ref="D63:E63"/>
    <mergeCell ref="F63:G63"/>
    <mergeCell ref="I63:J63"/>
    <mergeCell ref="B64:C64"/>
    <mergeCell ref="D64:E64"/>
    <mergeCell ref="F64:G64"/>
    <mergeCell ref="I64:J64"/>
    <mergeCell ref="B60:J60"/>
    <mergeCell ref="B61:C61"/>
    <mergeCell ref="D61:E61"/>
    <mergeCell ref="F61:G61"/>
    <mergeCell ref="I61:J61"/>
    <mergeCell ref="B62:C62"/>
    <mergeCell ref="D62:E62"/>
    <mergeCell ref="F62:G62"/>
    <mergeCell ref="I62:J62"/>
    <mergeCell ref="B58:C58"/>
    <mergeCell ref="D58:E58"/>
    <mergeCell ref="F58:G58"/>
    <mergeCell ref="I58:J58"/>
    <mergeCell ref="B59:C59"/>
    <mergeCell ref="D59:E59"/>
    <mergeCell ref="F59:G59"/>
    <mergeCell ref="I59:J59"/>
    <mergeCell ref="B56:C56"/>
    <mergeCell ref="D56:E56"/>
    <mergeCell ref="F56:G56"/>
    <mergeCell ref="I56:J56"/>
    <mergeCell ref="B57:C57"/>
    <mergeCell ref="D57:E57"/>
    <mergeCell ref="F57:G57"/>
    <mergeCell ref="I57:J57"/>
    <mergeCell ref="B54:C54"/>
    <mergeCell ref="D54:E54"/>
    <mergeCell ref="F54:G54"/>
    <mergeCell ref="I54:J54"/>
    <mergeCell ref="B55:C55"/>
    <mergeCell ref="D55:E55"/>
    <mergeCell ref="F55:G55"/>
    <mergeCell ref="I55:J55"/>
    <mergeCell ref="B52:C52"/>
    <mergeCell ref="D52:E52"/>
    <mergeCell ref="F52:G52"/>
    <mergeCell ref="I52:J52"/>
    <mergeCell ref="B53:C53"/>
    <mergeCell ref="D53:E53"/>
    <mergeCell ref="F53:G53"/>
    <mergeCell ref="I53:J53"/>
    <mergeCell ref="B50:C50"/>
    <mergeCell ref="D50:E50"/>
    <mergeCell ref="F50:G50"/>
    <mergeCell ref="I50:J50"/>
    <mergeCell ref="B51:C51"/>
    <mergeCell ref="D51:E51"/>
    <mergeCell ref="F51:G51"/>
    <mergeCell ref="I51:J51"/>
    <mergeCell ref="B47:J47"/>
    <mergeCell ref="B48:C48"/>
    <mergeCell ref="D48:E48"/>
    <mergeCell ref="F48:G48"/>
    <mergeCell ref="I48:J48"/>
    <mergeCell ref="B49:C49"/>
    <mergeCell ref="D49:E49"/>
    <mergeCell ref="F49:G49"/>
    <mergeCell ref="I49:J49"/>
    <mergeCell ref="B45:C45"/>
    <mergeCell ref="D45:E45"/>
    <mergeCell ref="F45:G45"/>
    <mergeCell ref="I45:J45"/>
    <mergeCell ref="B46:C46"/>
    <mergeCell ref="D46:E46"/>
    <mergeCell ref="F46:G46"/>
    <mergeCell ref="I46:J46"/>
    <mergeCell ref="B43:C43"/>
    <mergeCell ref="D43:E43"/>
    <mergeCell ref="F43:G43"/>
    <mergeCell ref="I43:J43"/>
    <mergeCell ref="B44:C44"/>
    <mergeCell ref="D44:E44"/>
    <mergeCell ref="F44:G44"/>
    <mergeCell ref="I44:J44"/>
    <mergeCell ref="B41:C41"/>
    <mergeCell ref="D41:E41"/>
    <mergeCell ref="F41:G41"/>
    <mergeCell ref="I41:J41"/>
    <mergeCell ref="B42:C42"/>
    <mergeCell ref="D42:E42"/>
    <mergeCell ref="F42:G42"/>
    <mergeCell ref="I42:J42"/>
    <mergeCell ref="B39:C39"/>
    <mergeCell ref="D39:E39"/>
    <mergeCell ref="F39:G39"/>
    <mergeCell ref="I39:J39"/>
    <mergeCell ref="B40:C40"/>
    <mergeCell ref="D40:E40"/>
    <mergeCell ref="F40:G40"/>
    <mergeCell ref="I40:J40"/>
    <mergeCell ref="B37:C37"/>
    <mergeCell ref="D37:E37"/>
    <mergeCell ref="F37:G37"/>
    <mergeCell ref="I37:J37"/>
    <mergeCell ref="B38:C38"/>
    <mergeCell ref="D38:E38"/>
    <mergeCell ref="F38:G38"/>
    <mergeCell ref="I38:J38"/>
    <mergeCell ref="B35:C35"/>
    <mergeCell ref="D35:E35"/>
    <mergeCell ref="F35:G35"/>
    <mergeCell ref="I35:J35"/>
    <mergeCell ref="B36:C36"/>
    <mergeCell ref="D36:E36"/>
    <mergeCell ref="F36:G36"/>
    <mergeCell ref="I36:J36"/>
    <mergeCell ref="B33:C33"/>
    <mergeCell ref="D33:E33"/>
    <mergeCell ref="F33:G33"/>
    <mergeCell ref="I33:J33"/>
    <mergeCell ref="B34:C34"/>
    <mergeCell ref="D34:E34"/>
    <mergeCell ref="F34:G34"/>
    <mergeCell ref="I34:J34"/>
    <mergeCell ref="B31:C31"/>
    <mergeCell ref="D31:E31"/>
    <mergeCell ref="F31:G31"/>
    <mergeCell ref="I31:J31"/>
    <mergeCell ref="B32:C32"/>
    <mergeCell ref="D32:E32"/>
    <mergeCell ref="F32:G32"/>
    <mergeCell ref="I32:J32"/>
    <mergeCell ref="B28:J28"/>
    <mergeCell ref="B29:C29"/>
    <mergeCell ref="D29:E29"/>
    <mergeCell ref="F29:G29"/>
    <mergeCell ref="I29:J29"/>
    <mergeCell ref="B30:C30"/>
    <mergeCell ref="D30:E30"/>
    <mergeCell ref="F30:G30"/>
    <mergeCell ref="I30:J30"/>
    <mergeCell ref="B26:C26"/>
    <mergeCell ref="D26:E26"/>
    <mergeCell ref="F26:G26"/>
    <mergeCell ref="I26:J26"/>
    <mergeCell ref="B27:C27"/>
    <mergeCell ref="D27:E27"/>
    <mergeCell ref="F27:G27"/>
    <mergeCell ref="I27:J27"/>
    <mergeCell ref="B24:C24"/>
    <mergeCell ref="D24:E24"/>
    <mergeCell ref="F24:G24"/>
    <mergeCell ref="I24:J24"/>
    <mergeCell ref="B25:C25"/>
    <mergeCell ref="D25:E25"/>
    <mergeCell ref="F25:G25"/>
    <mergeCell ref="I25:J25"/>
    <mergeCell ref="B22:C22"/>
    <mergeCell ref="D22:E22"/>
    <mergeCell ref="F22:G22"/>
    <mergeCell ref="I22:J22"/>
    <mergeCell ref="B23:C23"/>
    <mergeCell ref="D23:E23"/>
    <mergeCell ref="F23:G23"/>
    <mergeCell ref="I23:J23"/>
    <mergeCell ref="B19:J19"/>
    <mergeCell ref="B20:C20"/>
    <mergeCell ref="D20:E20"/>
    <mergeCell ref="F20:G20"/>
    <mergeCell ref="I20:J20"/>
    <mergeCell ref="B21:C21"/>
    <mergeCell ref="D21:E21"/>
    <mergeCell ref="F21:G21"/>
    <mergeCell ref="I21:J21"/>
    <mergeCell ref="B18:C18"/>
    <mergeCell ref="D18:E18"/>
    <mergeCell ref="F18:G18"/>
    <mergeCell ref="I18:J18"/>
    <mergeCell ref="B15:C15"/>
    <mergeCell ref="D15:E15"/>
    <mergeCell ref="F15:G15"/>
    <mergeCell ref="I15:J15"/>
    <mergeCell ref="B16:C16"/>
    <mergeCell ref="D16:E16"/>
    <mergeCell ref="F16:G16"/>
    <mergeCell ref="I16:J16"/>
    <mergeCell ref="D3:F3"/>
    <mergeCell ref="D6:E6"/>
    <mergeCell ref="D8:E8"/>
    <mergeCell ref="B13:J13"/>
    <mergeCell ref="B14:C14"/>
    <mergeCell ref="D14:E14"/>
    <mergeCell ref="F14:G14"/>
    <mergeCell ref="I14:J14"/>
    <mergeCell ref="B17:C17"/>
    <mergeCell ref="D17:E17"/>
    <mergeCell ref="F17:G17"/>
    <mergeCell ref="I17:J17"/>
  </mergeCells>
  <pageMargins left="0.7" right="0.7" top="0.75" bottom="0.75" header="0.3" footer="0.3"/>
  <pageSetup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Vendimi</vt:lpstr>
      <vt:lpstr>Tab. e buxhetit</vt:lpstr>
      <vt:lpstr>Mallrat</vt:lpstr>
      <vt:lpstr>Kapitalet</vt:lpstr>
      <vt:lpstr>Subvencionet dhe pagat</vt:lpstr>
      <vt:lpstr>10100</vt:lpstr>
      <vt:lpstr>10200</vt:lpstr>
      <vt:lpstr>15800</vt:lpstr>
      <vt:lpstr>Mallrat!Print_Area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2018-08-09T07:14:32Z</dcterms:modified>
</cp:coreProperties>
</file>